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0" yWindow="0" windowWidth="28940" windowHeight="15780" tabRatio="500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Print_Area" localSheetId="1">'JG 6'!$G$83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D184" i="6"/>
  <c r="C184" i="6"/>
  <c r="F182" i="6"/>
  <c r="E182" i="6"/>
  <c r="D182" i="6"/>
  <c r="C182" i="6"/>
  <c r="F180" i="6"/>
  <c r="E180" i="6"/>
  <c r="D180" i="6"/>
  <c r="C180" i="6"/>
  <c r="F178" i="6"/>
  <c r="E178" i="6"/>
  <c r="D178" i="6"/>
  <c r="C178" i="6"/>
  <c r="F176" i="6"/>
  <c r="E176" i="6"/>
  <c r="F174" i="6"/>
  <c r="E174" i="6"/>
  <c r="D174" i="6"/>
  <c r="C174" i="6"/>
  <c r="F172" i="6"/>
  <c r="E172" i="6"/>
  <c r="D172" i="6"/>
  <c r="C172" i="6"/>
  <c r="F170" i="6"/>
  <c r="E170" i="6"/>
  <c r="D170" i="6"/>
  <c r="C170" i="6"/>
  <c r="F168" i="6"/>
  <c r="E168" i="6"/>
  <c r="D168" i="6"/>
  <c r="C168" i="6"/>
  <c r="F166" i="6"/>
  <c r="E166" i="6"/>
  <c r="D166" i="6"/>
  <c r="C166" i="6"/>
  <c r="F164" i="6"/>
  <c r="E164" i="6"/>
  <c r="D164" i="6"/>
  <c r="C164" i="6"/>
  <c r="F162" i="6"/>
  <c r="E162" i="6"/>
  <c r="D162" i="6"/>
  <c r="C16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F180" i="5"/>
  <c r="E180" i="5"/>
  <c r="D180" i="5"/>
  <c r="C180" i="5"/>
  <c r="H178" i="5"/>
  <c r="G178" i="5"/>
  <c r="F178" i="5"/>
  <c r="E178" i="5"/>
  <c r="D178" i="5"/>
  <c r="C178" i="5"/>
  <c r="F176" i="5"/>
  <c r="E176" i="5"/>
  <c r="D176" i="5"/>
  <c r="C176" i="5"/>
  <c r="F174" i="5"/>
  <c r="E174" i="5"/>
  <c r="D174" i="5"/>
  <c r="C174" i="5"/>
  <c r="F172" i="5"/>
  <c r="E172" i="5"/>
  <c r="D172" i="5"/>
  <c r="C172" i="5"/>
  <c r="F170" i="5"/>
  <c r="E170" i="5"/>
  <c r="D170" i="5"/>
  <c r="C170" i="5"/>
  <c r="F168" i="5"/>
  <c r="E168" i="5"/>
  <c r="D168" i="5"/>
  <c r="C168" i="5"/>
  <c r="H166" i="5"/>
  <c r="G166" i="5"/>
  <c r="F166" i="5"/>
  <c r="E166" i="5"/>
  <c r="D166" i="5"/>
  <c r="C166" i="5"/>
  <c r="H164" i="5"/>
  <c r="G164" i="5"/>
  <c r="F164" i="5"/>
  <c r="E164" i="5"/>
  <c r="D164" i="5"/>
  <c r="C164" i="5"/>
  <c r="H162" i="5"/>
  <c r="G162" i="5"/>
  <c r="F162" i="5"/>
  <c r="E162" i="5"/>
  <c r="D162" i="5"/>
  <c r="C16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F181" i="4"/>
  <c r="E181" i="4"/>
  <c r="D181" i="4"/>
  <c r="C181" i="4"/>
  <c r="F179" i="4"/>
  <c r="E179" i="4"/>
  <c r="D179" i="4"/>
  <c r="C179" i="4"/>
  <c r="F177" i="4"/>
  <c r="E177" i="4"/>
  <c r="D177" i="4"/>
  <c r="C177" i="4"/>
  <c r="F175" i="4"/>
  <c r="E175" i="4"/>
  <c r="D175" i="4"/>
  <c r="C175" i="4"/>
  <c r="F173" i="4"/>
  <c r="E173" i="4"/>
  <c r="D173" i="4"/>
  <c r="C173" i="4"/>
  <c r="F171" i="4"/>
  <c r="E171" i="4"/>
  <c r="D171" i="4"/>
  <c r="C171" i="4"/>
  <c r="F169" i="4"/>
  <c r="E169" i="4"/>
  <c r="D169" i="4"/>
  <c r="C169" i="4"/>
  <c r="F167" i="4"/>
  <c r="E167" i="4"/>
  <c r="D167" i="4"/>
  <c r="C16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G186" i="3"/>
  <c r="F186" i="3"/>
  <c r="E186" i="3"/>
  <c r="D186" i="3"/>
  <c r="C186" i="3"/>
  <c r="G184" i="3"/>
  <c r="F184" i="3"/>
  <c r="E184" i="3"/>
  <c r="D184" i="3"/>
  <c r="C184" i="3"/>
  <c r="G182" i="3"/>
  <c r="F182" i="3"/>
  <c r="E182" i="3"/>
  <c r="D182" i="3"/>
  <c r="C182" i="3"/>
  <c r="G180" i="3"/>
  <c r="F180" i="3"/>
  <c r="E180" i="3"/>
  <c r="D180" i="3"/>
  <c r="C180" i="3"/>
  <c r="G178" i="3"/>
  <c r="F178" i="3"/>
  <c r="E178" i="3"/>
  <c r="D178" i="3"/>
  <c r="C178" i="3"/>
  <c r="G176" i="3"/>
  <c r="F176" i="3"/>
  <c r="E176" i="3"/>
  <c r="D176" i="3"/>
  <c r="C176" i="3"/>
  <c r="G174" i="3"/>
  <c r="F174" i="3"/>
  <c r="E174" i="3"/>
  <c r="D174" i="3"/>
  <c r="C174" i="3"/>
  <c r="G172" i="3"/>
  <c r="F172" i="3"/>
  <c r="E172" i="3"/>
  <c r="D172" i="3"/>
  <c r="C172" i="3"/>
  <c r="G170" i="3"/>
  <c r="F170" i="3"/>
  <c r="E170" i="3"/>
  <c r="D170" i="3"/>
  <c r="C170" i="3"/>
  <c r="G168" i="3"/>
  <c r="F168" i="3"/>
  <c r="E168" i="3"/>
  <c r="D168" i="3"/>
  <c r="C168" i="3"/>
  <c r="G166" i="3"/>
  <c r="F166" i="3"/>
  <c r="E166" i="3"/>
  <c r="D166" i="3"/>
  <c r="C16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G176" i="2"/>
  <c r="F176" i="2"/>
  <c r="E176" i="2"/>
  <c r="D176" i="2"/>
  <c r="C176" i="2"/>
  <c r="G174" i="2"/>
  <c r="F174" i="2"/>
  <c r="E174" i="2"/>
  <c r="D174" i="2"/>
  <c r="C174" i="2"/>
  <c r="G172" i="2"/>
  <c r="F172" i="2"/>
  <c r="E172" i="2"/>
  <c r="D172" i="2"/>
  <c r="C172" i="2"/>
  <c r="G170" i="2"/>
  <c r="F170" i="2"/>
  <c r="E170" i="2"/>
  <c r="D170" i="2"/>
  <c r="C170" i="2"/>
  <c r="G168" i="2"/>
  <c r="F168" i="2"/>
  <c r="E168" i="2"/>
  <c r="D168" i="2"/>
  <c r="C168" i="2"/>
  <c r="G166" i="2"/>
  <c r="F166" i="2"/>
  <c r="E166" i="2"/>
  <c r="D166" i="2"/>
  <c r="C166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G174" i="1"/>
  <c r="F174" i="1"/>
  <c r="E174" i="1"/>
  <c r="D174" i="1"/>
  <c r="C174" i="1"/>
  <c r="G172" i="1"/>
  <c r="F172" i="1"/>
  <c r="E172" i="1"/>
  <c r="D172" i="1"/>
  <c r="C172" i="1"/>
  <c r="G170" i="1"/>
  <c r="F170" i="1"/>
  <c r="E170" i="1"/>
  <c r="D170" i="1"/>
  <c r="C170" i="1"/>
  <c r="G168" i="1"/>
  <c r="F168" i="1"/>
  <c r="E168" i="1"/>
  <c r="D168" i="1"/>
  <c r="C168" i="1"/>
  <c r="G166" i="1"/>
  <c r="F166" i="1"/>
  <c r="E166" i="1"/>
  <c r="D166" i="1"/>
  <c r="C16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sharedStrings.xml><?xml version="1.0" encoding="utf-8"?>
<sst xmlns="http://schemas.openxmlformats.org/spreadsheetml/2006/main" count="1710" uniqueCount="109">
  <si>
    <t>2025</t>
  </si>
  <si>
    <t>5a</t>
  </si>
  <si>
    <t>5b</t>
  </si>
  <si>
    <t>5c</t>
  </si>
  <si>
    <t>5d</t>
  </si>
  <si>
    <t>5e</t>
  </si>
  <si>
    <t>!!! LIES MICH !!!</t>
  </si>
  <si>
    <t>An den hier eingetragenen religiösen Feiertagen muss den Schülern die Teilnahme an einem Gottesdienst ermöglicht werden.</t>
  </si>
  <si>
    <t>Energiedet. 4.</t>
  </si>
  <si>
    <t>Rosch Haschana</t>
  </si>
  <si>
    <t>Jom Kippur</t>
  </si>
  <si>
    <t>Tag der Deutschen Einheit</t>
  </si>
  <si>
    <t>GTK</t>
  </si>
  <si>
    <t>Studientag</t>
  </si>
  <si>
    <t>Deutsch</t>
  </si>
  <si>
    <t xml:space="preserve">Sukkoth </t>
  </si>
  <si>
    <t>SR</t>
  </si>
  <si>
    <t>Mathe</t>
  </si>
  <si>
    <t>KERMIT</t>
  </si>
  <si>
    <t>MTT</t>
  </si>
  <si>
    <t>Schemini Azareth</t>
  </si>
  <si>
    <t>Simchat Thora</t>
  </si>
  <si>
    <t>Herbstferien</t>
  </si>
  <si>
    <t>Reformationstag</t>
  </si>
  <si>
    <t>Allerheiligen</t>
  </si>
  <si>
    <t>Englisch</t>
  </si>
  <si>
    <t>VA</t>
  </si>
  <si>
    <t>Energiedet. 5.</t>
  </si>
  <si>
    <t>Nawi</t>
  </si>
  <si>
    <t>Buß- und Bettag</t>
  </si>
  <si>
    <t>Religion</t>
  </si>
  <si>
    <t>Geographie</t>
  </si>
  <si>
    <t>St. Nikolaus</t>
  </si>
  <si>
    <t>Exkursion</t>
  </si>
  <si>
    <t>Ferien</t>
  </si>
  <si>
    <t>1. Feiertag</t>
  </si>
  <si>
    <t>2. Feiertag</t>
  </si>
  <si>
    <t>Silvester</t>
  </si>
  <si>
    <t>Neujahr</t>
  </si>
  <si>
    <t>Heilige drei Könige</t>
  </si>
  <si>
    <t>Eintragung</t>
  </si>
  <si>
    <t>TdoT</t>
  </si>
  <si>
    <t>Zeugnisse</t>
  </si>
  <si>
    <t>Ferientag</t>
  </si>
  <si>
    <t>Kontrolle</t>
  </si>
  <si>
    <t>6a</t>
  </si>
  <si>
    <t>6b</t>
  </si>
  <si>
    <t>6c</t>
  </si>
  <si>
    <t>6d</t>
  </si>
  <si>
    <t>6e</t>
  </si>
  <si>
    <t>Keine KA</t>
  </si>
  <si>
    <t>VA, 1./2.</t>
  </si>
  <si>
    <t>Geschichte</t>
  </si>
  <si>
    <t>2. FS</t>
  </si>
  <si>
    <t>Franz</t>
  </si>
  <si>
    <t>Latein</t>
  </si>
  <si>
    <t>Spanisch</t>
  </si>
  <si>
    <t>Chinesisch</t>
  </si>
  <si>
    <t>Musik</t>
  </si>
  <si>
    <t>7a</t>
  </si>
  <si>
    <t>7b</t>
  </si>
  <si>
    <t>7c</t>
  </si>
  <si>
    <t>7d</t>
  </si>
  <si>
    <t>7e</t>
  </si>
  <si>
    <t>MedSc. 3–4</t>
  </si>
  <si>
    <t>sMARt-up 3–4</t>
  </si>
  <si>
    <t>Ausflug MedScouts</t>
  </si>
  <si>
    <t>sMARt-up/MedSc. 1–4</t>
  </si>
  <si>
    <t>Biologie</t>
  </si>
  <si>
    <t>Physik</t>
  </si>
  <si>
    <t>sMARt-up 1–4</t>
  </si>
  <si>
    <t>MedSc. 1–4</t>
  </si>
  <si>
    <t>uPP</t>
  </si>
  <si>
    <t>sMARt-up 3–6</t>
  </si>
  <si>
    <t>MedSc. 3–6</t>
  </si>
  <si>
    <t>sMARt-up/MedSc. 3–6</t>
  </si>
  <si>
    <t>Phil/Reli</t>
  </si>
  <si>
    <t>8a</t>
  </si>
  <si>
    <t>8b</t>
  </si>
  <si>
    <t>8c</t>
  </si>
  <si>
    <t>8d</t>
  </si>
  <si>
    <t>Energiedet. 6.</t>
  </si>
  <si>
    <t>8b, 4. Std. uPP</t>
  </si>
  <si>
    <t>2. FS (1./2.)</t>
  </si>
  <si>
    <t>Chemie</t>
  </si>
  <si>
    <t>PGW</t>
  </si>
  <si>
    <t xml:space="preserve">VA </t>
  </si>
  <si>
    <t>Wahlpfl. 3</t>
  </si>
  <si>
    <t>9a</t>
  </si>
  <si>
    <t>9b</t>
  </si>
  <si>
    <t>9c</t>
  </si>
  <si>
    <t>9d</t>
  </si>
  <si>
    <t>9e</t>
  </si>
  <si>
    <t>9f</t>
  </si>
  <si>
    <t>VA, 3./4.</t>
  </si>
  <si>
    <t>Exkursion 5–8</t>
  </si>
  <si>
    <t>10a</t>
  </si>
  <si>
    <t>10b</t>
  </si>
  <si>
    <t>10c</t>
  </si>
  <si>
    <t>10d</t>
  </si>
  <si>
    <t>Projekttag</t>
  </si>
  <si>
    <t>3./4.</t>
  </si>
  <si>
    <t>Veranstaltung</t>
  </si>
  <si>
    <t>sMARt-up/MSc. 1–4</t>
  </si>
  <si>
    <t>upP</t>
  </si>
  <si>
    <t>WP 3</t>
  </si>
  <si>
    <t>Ausfl. Scouts</t>
  </si>
  <si>
    <t>Ausfl. MScouts</t>
  </si>
  <si>
    <t>Informatik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</si>
</sst>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theme="1"/>
      <name val="Arial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  <font>
      <b/>
      <sz val="10"/>
      <color rgb="FFFF0000"/>
      <name val="Arial"/>
    </font>
    <font>
      <b/>
      <sz val="10"/>
      <color rgb="FF000000"/>
      <name val="Arial"/>
      <scheme val="minor"/>
    </font>
    <font>
      <b/>
      <sz val="10"/>
      <name val="Arial"/>
    </font>
    <font>
      <sz val="8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21FF06"/>
        <bgColor rgb="FF21FF06"/>
      </patternFill>
    </fill>
    <fill>
      <patternFill patternType="solid">
        <fgColor rgb="FFD99594"/>
        <bgColor rgb="FFD99594"/>
      </patternFill>
    </fill>
    <fill>
      <patternFill patternType="solid">
        <fgColor rgb="FFF8A2B6"/>
        <bgColor rgb="FFF8A2B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00"/>
      </patternFill>
    </fill>
    <fill>
      <patternFill patternType="solid">
        <fgColor rgb="FF21FF0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429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Besuchter Link" xfId="374" builtinId="9" hidden="1"/>
    <cellStyle name="Besuchter Link" xfId="376" builtinId="9" hidden="1"/>
    <cellStyle name="Besuchter Link" xfId="378" builtinId="9" hidden="1"/>
    <cellStyle name="Besuchter Link" xfId="380" builtinId="9" hidden="1"/>
    <cellStyle name="Besuchter Link" xfId="382" builtinId="9" hidden="1"/>
    <cellStyle name="Besuchter Link" xfId="384" builtinId="9" hidden="1"/>
    <cellStyle name="Besuchter Link" xfId="386" builtinId="9" hidden="1"/>
    <cellStyle name="Besuchter Link" xfId="388" builtinId="9" hidden="1"/>
    <cellStyle name="Besuchter Link" xfId="390" builtinId="9" hidden="1"/>
    <cellStyle name="Besuchter Link" xfId="392" builtinId="9" hidden="1"/>
    <cellStyle name="Besuchter Link" xfId="394" builtinId="9" hidden="1"/>
    <cellStyle name="Besuchter Link" xfId="396" builtinId="9" hidden="1"/>
    <cellStyle name="Besuchter Link" xfId="398" builtinId="9" hidden="1"/>
    <cellStyle name="Besuchter Link" xfId="400" builtinId="9" hidden="1"/>
    <cellStyle name="Besuchter Link" xfId="402" builtinId="9" hidden="1"/>
    <cellStyle name="Besuchter Link" xfId="404" builtinId="9" hidden="1"/>
    <cellStyle name="Besuchter Link" xfId="406" builtinId="9" hidden="1"/>
    <cellStyle name="Besuchter Link" xfId="408" builtinId="9" hidden="1"/>
    <cellStyle name="Besuchter Link" xfId="410" builtinId="9" hidden="1"/>
    <cellStyle name="Besuchter Link" xfId="412" builtinId="9" hidden="1"/>
    <cellStyle name="Besuchter Link" xfId="414" builtinId="9" hidden="1"/>
    <cellStyle name="Besuchter Link" xfId="416" builtinId="9" hidden="1"/>
    <cellStyle name="Besuchter Link" xfId="418" builtinId="9" hidden="1"/>
    <cellStyle name="Besuchter Link" xfId="420" builtinId="9" hidden="1"/>
    <cellStyle name="Besuchter Link" xfId="422" builtinId="9" hidden="1"/>
    <cellStyle name="Besuchter Link" xfId="424" builtinId="9" hidden="1"/>
    <cellStyle name="Besuchter Link" xfId="426" builtinId="9" hidden="1"/>
    <cellStyle name="Besuchter Link" xfId="4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Standard" xfId="0" builtinId="0"/>
  </cellStyles>
  <dxfs count="144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K1" zoomScale="200" zoomScaleNormal="200" zoomScalePageLayoutView="200" workbookViewId="0">
      <pane ySplit="1" topLeftCell="A35" activePane="bottomLeft" state="frozen"/>
      <selection pane="bottomLeft" activeCell="N3" sqref="N3:W44"/>
    </sheetView>
  </sheetViews>
  <sheetFormatPr baseColWidth="10" defaultColWidth="12.6640625" defaultRowHeight="15" customHeight="1" x14ac:dyDescent="0"/>
  <cols>
    <col min="1" max="1" width="9" customWidth="1"/>
    <col min="2" max="2" width="8.5" customWidth="1"/>
    <col min="3" max="3" width="10.6640625" customWidth="1"/>
    <col min="4" max="4" width="10" customWidth="1"/>
    <col min="5" max="5" width="10.5" customWidth="1"/>
    <col min="6" max="6" width="10.6640625" customWidth="1"/>
    <col min="7" max="7" width="10.83203125" customWidth="1"/>
    <col min="8" max="8" width="23.8320312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25"/>
      <c r="P3" s="25"/>
      <c r="Q3" s="25"/>
      <c r="R3" s="25"/>
      <c r="S3" s="25"/>
      <c r="T3" s="25"/>
      <c r="U3" s="25"/>
      <c r="V3" s="25"/>
      <c r="W3" s="25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25"/>
      <c r="O4" s="25"/>
      <c r="P4" s="25"/>
      <c r="Q4" s="25"/>
      <c r="R4" s="25"/>
      <c r="S4" s="25"/>
      <c r="T4" s="25"/>
      <c r="U4" s="25"/>
      <c r="V4" s="25"/>
      <c r="W4" s="25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25"/>
      <c r="O5" s="25"/>
      <c r="P5" s="25"/>
      <c r="Q5" s="25"/>
      <c r="R5" s="25"/>
      <c r="S5" s="25"/>
      <c r="T5" s="25"/>
      <c r="U5" s="25"/>
      <c r="V5" s="25"/>
      <c r="W5" s="25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25"/>
      <c r="O6" s="25"/>
      <c r="P6" s="25"/>
      <c r="Q6" s="25"/>
      <c r="R6" s="25"/>
      <c r="S6" s="25"/>
      <c r="T6" s="25"/>
      <c r="U6" s="25"/>
      <c r="V6" s="25"/>
      <c r="W6" s="25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25"/>
      <c r="O7" s="25"/>
      <c r="P7" s="25"/>
      <c r="Q7" s="25"/>
      <c r="R7" s="25"/>
      <c r="S7" s="25"/>
      <c r="T7" s="25"/>
      <c r="U7" s="25"/>
      <c r="V7" s="25"/>
      <c r="W7" s="25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25"/>
      <c r="O8" s="25"/>
      <c r="P8" s="25"/>
      <c r="Q8" s="25"/>
      <c r="R8" s="25"/>
      <c r="S8" s="25"/>
      <c r="T8" s="25"/>
      <c r="U8" s="25"/>
      <c r="V8" s="25"/>
      <c r="W8" s="25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25"/>
      <c r="O9" s="25"/>
      <c r="P9" s="25"/>
      <c r="Q9" s="25"/>
      <c r="R9" s="25"/>
      <c r="S9" s="25"/>
      <c r="T9" s="25"/>
      <c r="U9" s="25"/>
      <c r="V9" s="25"/>
      <c r="W9" s="25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1"/>
      <c r="D24" s="8"/>
      <c r="E24" s="8"/>
      <c r="F24" s="8"/>
      <c r="G24" s="8"/>
      <c r="H24" s="4"/>
      <c r="I24" s="4"/>
      <c r="J24" s="4"/>
      <c r="K24" s="4"/>
      <c r="L24" s="4"/>
      <c r="M24" s="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H25" s="8" t="s">
        <v>9</v>
      </c>
      <c r="I25" s="4"/>
      <c r="J25" s="4"/>
      <c r="K25" s="4"/>
      <c r="L25" s="4"/>
      <c r="M25" s="4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8"/>
      <c r="Y31" s="25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13"/>
      <c r="E32" s="8"/>
      <c r="F32" s="8"/>
      <c r="G32" s="8"/>
      <c r="H32" s="1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9"/>
      <c r="Y34" s="25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9"/>
      <c r="Y35" s="25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7" t="s">
        <v>14</v>
      </c>
      <c r="E39" s="17" t="s">
        <v>14</v>
      </c>
      <c r="F39" s="17" t="s">
        <v>14</v>
      </c>
      <c r="G39" s="17" t="s">
        <v>14</v>
      </c>
      <c r="H39" s="14" t="s">
        <v>15</v>
      </c>
      <c r="I39" s="4"/>
      <c r="J39" s="4"/>
      <c r="K39" s="4"/>
      <c r="L39" s="4"/>
      <c r="M39" s="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7" t="s">
        <v>17</v>
      </c>
      <c r="E40" s="17" t="s">
        <v>17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17</v>
      </c>
      <c r="D41" s="8"/>
      <c r="E41" s="8"/>
      <c r="F41" s="17" t="s">
        <v>17</v>
      </c>
      <c r="G41" s="17" t="s">
        <v>17</v>
      </c>
      <c r="H41" s="19"/>
      <c r="I41" s="4"/>
      <c r="J41" s="4"/>
      <c r="K41" s="4"/>
      <c r="L41" s="4"/>
      <c r="M41" s="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2" t="s">
        <v>18</v>
      </c>
      <c r="D42" s="12" t="s">
        <v>18</v>
      </c>
      <c r="E42" s="12" t="s">
        <v>18</v>
      </c>
      <c r="F42" s="12" t="s">
        <v>18</v>
      </c>
      <c r="G42" s="12" t="s">
        <v>18</v>
      </c>
      <c r="H42" s="19"/>
      <c r="I42" s="4"/>
      <c r="J42" s="4"/>
      <c r="K42" s="4"/>
      <c r="L42" s="4"/>
      <c r="M42" s="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3"/>
      <c r="D69" s="3"/>
      <c r="E69" s="3"/>
      <c r="F69" s="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25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17" t="s">
        <v>14</v>
      </c>
      <c r="D77" s="17" t="s">
        <v>14</v>
      </c>
      <c r="E77" s="17" t="s">
        <v>14</v>
      </c>
      <c r="F77" s="17" t="s">
        <v>14</v>
      </c>
      <c r="G77" s="17" t="s">
        <v>14</v>
      </c>
      <c r="H77" s="17" t="s">
        <v>26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5" t="s">
        <v>31</v>
      </c>
      <c r="F82" s="35" t="s">
        <v>28</v>
      </c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"/>
      <c r="E83" s="1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28</v>
      </c>
      <c r="D87" s="35" t="s">
        <v>28</v>
      </c>
      <c r="E87" s="3"/>
      <c r="F87" s="3"/>
      <c r="G87" s="1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35" t="s">
        <v>31</v>
      </c>
      <c r="G88" s="35" t="s">
        <v>28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28</v>
      </c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5" t="s">
        <v>30</v>
      </c>
      <c r="D91" s="35" t="s">
        <v>30</v>
      </c>
      <c r="E91" s="3"/>
      <c r="F91" s="3"/>
      <c r="G91" s="35" t="s">
        <v>30</v>
      </c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5" t="s">
        <v>31</v>
      </c>
      <c r="D94" s="35" t="s">
        <v>31</v>
      </c>
      <c r="E94" s="3"/>
      <c r="F94" s="3"/>
      <c r="G94" s="13"/>
      <c r="H94" s="4"/>
      <c r="I94" s="2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13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17" t="s">
        <v>17</v>
      </c>
      <c r="E96" s="17" t="s">
        <v>17</v>
      </c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7" t="s">
        <v>17</v>
      </c>
      <c r="D97" s="3"/>
      <c r="E97" s="3"/>
      <c r="F97" s="31" t="s">
        <v>17</v>
      </c>
      <c r="G97" s="35" t="s">
        <v>31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5" t="s">
        <v>30</v>
      </c>
      <c r="F98" s="35" t="s">
        <v>30</v>
      </c>
      <c r="G98" s="31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33</v>
      </c>
      <c r="D102" s="12" t="s">
        <v>33</v>
      </c>
      <c r="E102" s="12" t="s">
        <v>33</v>
      </c>
      <c r="F102" s="12" t="s">
        <v>33</v>
      </c>
      <c r="G102" s="12" t="s">
        <v>33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7" t="s">
        <v>25</v>
      </c>
      <c r="D103" s="12" t="s">
        <v>33</v>
      </c>
      <c r="E103" s="12" t="s">
        <v>33</v>
      </c>
      <c r="F103" s="12" t="s">
        <v>33</v>
      </c>
      <c r="G103" s="17" t="s">
        <v>25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"/>
      <c r="D104" s="17" t="s">
        <v>25</v>
      </c>
      <c r="E104" s="17" t="s">
        <v>25</v>
      </c>
      <c r="F104" s="31" t="s">
        <v>25</v>
      </c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14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25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12" t="s">
        <v>44</v>
      </c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2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2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2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2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2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4">COUNTIF(C$3:C$153,"Englisch")</f>
        <v>2</v>
      </c>
      <c r="D168" s="29">
        <f t="shared" si="4"/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2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30</v>
      </c>
      <c r="D169" s="30" t="s">
        <v>30</v>
      </c>
      <c r="E169" s="30" t="s">
        <v>30</v>
      </c>
      <c r="F169" s="30" t="s">
        <v>30</v>
      </c>
      <c r="G169" s="30" t="s">
        <v>30</v>
      </c>
      <c r="H169" s="25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COUNTIF(C$3:C$153,"Religion")</f>
        <v>1</v>
      </c>
      <c r="D170" s="29">
        <f t="shared" si="5"/>
        <v>1</v>
      </c>
      <c r="E170" s="29">
        <f t="shared" si="5"/>
        <v>1</v>
      </c>
      <c r="F170" s="29">
        <f t="shared" si="5"/>
        <v>1</v>
      </c>
      <c r="G170" s="29">
        <f t="shared" si="5"/>
        <v>1</v>
      </c>
      <c r="H170" s="25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28</v>
      </c>
      <c r="D171" s="30" t="s">
        <v>28</v>
      </c>
      <c r="E171" s="30" t="s">
        <v>28</v>
      </c>
      <c r="F171" s="30" t="s">
        <v>28</v>
      </c>
      <c r="G171" s="30" t="s">
        <v>28</v>
      </c>
      <c r="H171" s="25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COUNTIF(C$3:C$153,"Nawi")</f>
        <v>1</v>
      </c>
      <c r="D172" s="29">
        <f t="shared" si="6"/>
        <v>1</v>
      </c>
      <c r="E172" s="29">
        <f t="shared" si="6"/>
        <v>1</v>
      </c>
      <c r="F172" s="29">
        <f t="shared" si="6"/>
        <v>1</v>
      </c>
      <c r="G172" s="29">
        <f t="shared" si="6"/>
        <v>1</v>
      </c>
      <c r="H172" s="25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>
      <c r="A173" s="27"/>
      <c r="B173" s="2"/>
      <c r="C173" s="29" t="s">
        <v>31</v>
      </c>
      <c r="D173" s="29" t="s">
        <v>31</v>
      </c>
      <c r="E173" s="29" t="s">
        <v>31</v>
      </c>
      <c r="F173" s="29" t="s">
        <v>31</v>
      </c>
      <c r="G173" s="29" t="s">
        <v>31</v>
      </c>
      <c r="H173" s="2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.75" customHeight="1">
      <c r="A174" s="27"/>
      <c r="B174" s="2"/>
      <c r="C174" s="29">
        <f t="shared" ref="C174:G174" si="7">COUNTIF(C$3:C$159,"Geographie")</f>
        <v>1</v>
      </c>
      <c r="D174" s="29">
        <f t="shared" si="7"/>
        <v>1</v>
      </c>
      <c r="E174" s="29">
        <f t="shared" si="7"/>
        <v>1</v>
      </c>
      <c r="F174" s="29">
        <f t="shared" si="7"/>
        <v>1</v>
      </c>
      <c r="G174" s="29">
        <f t="shared" si="7"/>
        <v>1</v>
      </c>
      <c r="H174" s="2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.75" customHeight="1">
      <c r="A175" s="27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.75" customHeight="1">
      <c r="A176" s="27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.75" customHeight="1">
      <c r="A177" s="27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.75" customHeight="1">
      <c r="A178" s="27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.75" customHeight="1">
      <c r="A179" s="27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.75" customHeight="1">
      <c r="A180" s="27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.75" customHeight="1">
      <c r="A181" s="27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/>
    <row r="374" spans="1:26" ht="15.75" customHeight="1"/>
    <row r="375" spans="1:26" ht="15.75" customHeight="1"/>
    <row r="376" spans="1:26" ht="15.75" customHeight="1"/>
    <row r="377" spans="1:26" ht="15.75" customHeight="1"/>
    <row r="378" spans="1:26" ht="15.75" customHeight="1"/>
    <row r="379" spans="1:26" ht="15.75" customHeight="1"/>
    <row r="380" spans="1:26" ht="15.75" customHeight="1"/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0:G170 C172:G172">
    <cfRule type="cellIs" dxfId="143" priority="23" operator="notEqual">
      <formula>1</formula>
    </cfRule>
  </conditionalFormatting>
  <conditionalFormatting sqref="C170:G170 C172:G172">
    <cfRule type="cellIs" dxfId="142" priority="24" operator="equal">
      <formula>1</formula>
    </cfRule>
  </conditionalFormatting>
  <conditionalFormatting sqref="C166:G166 C168:G168">
    <cfRule type="cellIs" dxfId="141" priority="25" operator="notEqual">
      <formula>2</formula>
    </cfRule>
  </conditionalFormatting>
  <conditionalFormatting sqref="C166:G166 C168:G168">
    <cfRule type="cellIs" dxfId="140" priority="26" operator="equal">
      <formula>2</formula>
    </cfRule>
  </conditionalFormatting>
  <conditionalFormatting sqref="B3:B160">
    <cfRule type="cellIs" dxfId="139" priority="27" operator="equal">
      <formula>"Samstag"</formula>
    </cfRule>
  </conditionalFormatting>
  <conditionalFormatting sqref="B3:B160">
    <cfRule type="cellIs" dxfId="138" priority="28" operator="equal">
      <formula>"Sonntag"</formula>
    </cfRule>
  </conditionalFormatting>
  <conditionalFormatting sqref="C174:F174">
    <cfRule type="cellIs" dxfId="137" priority="37" operator="notEqual">
      <formula>1</formula>
    </cfRule>
  </conditionalFormatting>
  <conditionalFormatting sqref="C174:F174">
    <cfRule type="cellIs" dxfId="136" priority="38" operator="equal">
      <formula>1</formula>
    </cfRule>
  </conditionalFormatting>
  <conditionalFormatting sqref="G174">
    <cfRule type="cellIs" dxfId="135" priority="39" operator="notEqual">
      <formula>1</formula>
    </cfRule>
  </conditionalFormatting>
  <conditionalFormatting sqref="G174">
    <cfRule type="cellIs" dxfId="134" priority="40" operator="equal">
      <formula>1</formula>
    </cfRule>
  </conditionalFormatting>
  <conditionalFormatting sqref="Q31:Q35">
    <cfRule type="cellIs" dxfId="133" priority="13" operator="equal">
      <formula>"Samstag"</formula>
    </cfRule>
  </conditionalFormatting>
  <conditionalFormatting sqref="Q31:Q35">
    <cfRule type="cellIs" dxfId="132" priority="14" operator="equal">
      <formula>"Sonntag"</formula>
    </cfRule>
  </conditionalFormatting>
  <conditionalFormatting sqref="Q38:Q42">
    <cfRule type="cellIs" dxfId="131" priority="9" operator="equal">
      <formula>"Samstag"</formula>
    </cfRule>
  </conditionalFormatting>
  <conditionalFormatting sqref="Q38:Q42">
    <cfRule type="cellIs" dxfId="130" priority="10" operator="equal">
      <formula>"Sonntag"</formula>
    </cfRule>
  </conditionalFormatting>
  <conditionalFormatting sqref="Q24:Q28">
    <cfRule type="cellIs" dxfId="129" priority="7" operator="equal">
      <formula>"Samstag"</formula>
    </cfRule>
  </conditionalFormatting>
  <conditionalFormatting sqref="Q24:Q28">
    <cfRule type="cellIs" dxfId="128" priority="8" operator="equal">
      <formula>"Sonntag"</formula>
    </cfRule>
  </conditionalFormatting>
  <conditionalFormatting sqref="Q17:Q21">
    <cfRule type="cellIs" dxfId="127" priority="5" operator="equal">
      <formula>"Samstag"</formula>
    </cfRule>
  </conditionalFormatting>
  <conditionalFormatting sqref="Q17:Q21">
    <cfRule type="cellIs" dxfId="126" priority="6" operator="equal">
      <formula>"Sonntag"</formula>
    </cfRule>
  </conditionalFormatting>
  <conditionalFormatting sqref="Q10:Q14">
    <cfRule type="cellIs" dxfId="125" priority="3" operator="equal">
      <formula>"Samstag"</formula>
    </cfRule>
  </conditionalFormatting>
  <conditionalFormatting sqref="Q10:Q14">
    <cfRule type="cellIs" dxfId="124" priority="4" operator="equal">
      <formula>"Sonntag"</formula>
    </cfRule>
  </conditionalFormatting>
  <conditionalFormatting sqref="Q3:Q7">
    <cfRule type="cellIs" dxfId="123" priority="1" operator="equal">
      <formula>"Samstag"</formula>
    </cfRule>
  </conditionalFormatting>
  <conditionalFormatting sqref="Q3:Q7">
    <cfRule type="cellIs" dxfId="122" priority="2" operator="equal">
      <formula>"Sonntag"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75" activePane="bottomLeft" state="frozen"/>
      <selection pane="bottomLeft" activeCell="H84" sqref="H84"/>
    </sheetView>
  </sheetViews>
  <sheetFormatPr baseColWidth="10" defaultColWidth="12.6640625" defaultRowHeight="15" customHeight="1" x14ac:dyDescent="0"/>
  <cols>
    <col min="1" max="1" width="10.1640625" customWidth="1"/>
    <col min="2" max="2" width="8.5" customWidth="1"/>
    <col min="3" max="3" width="10.6640625" customWidth="1"/>
    <col min="4" max="4" width="10" customWidth="1"/>
    <col min="5" max="5" width="10.5" customWidth="1"/>
    <col min="6" max="7" width="10.6640625" customWidth="1"/>
    <col min="8" max="8" width="11.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67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18" t="s">
        <v>57</v>
      </c>
      <c r="D26" s="18" t="s">
        <v>57</v>
      </c>
      <c r="E26" s="18" t="s">
        <v>57</v>
      </c>
      <c r="F26" s="18" t="s">
        <v>57</v>
      </c>
      <c r="G26" s="18" t="s">
        <v>57</v>
      </c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17" t="s">
        <v>14</v>
      </c>
      <c r="D31" s="17" t="s">
        <v>14</v>
      </c>
      <c r="E31" s="17" t="s">
        <v>14</v>
      </c>
      <c r="F31" s="17" t="s">
        <v>14</v>
      </c>
      <c r="G31" s="17" t="s">
        <v>14</v>
      </c>
      <c r="H31" s="17" t="s">
        <v>26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7" t="s">
        <v>17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7" t="s">
        <v>17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25</v>
      </c>
      <c r="D41" s="17" t="s">
        <v>25</v>
      </c>
      <c r="E41" s="17" t="s">
        <v>25</v>
      </c>
      <c r="F41" s="17" t="s">
        <v>25</v>
      </c>
      <c r="G41" s="17" t="s">
        <v>25</v>
      </c>
      <c r="H41" s="17" t="s">
        <v>51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8"/>
      <c r="F42" s="8"/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ref="A68:A131" si="2">A67+1</f>
        <v>45966</v>
      </c>
      <c r="B68" s="2" t="str">
        <f t="shared" si="0"/>
        <v>Mittwoch</v>
      </c>
      <c r="C68" s="35" t="s">
        <v>30</v>
      </c>
      <c r="D68" s="3"/>
      <c r="E68" s="3"/>
      <c r="F68" s="3"/>
      <c r="G68" s="35" t="s">
        <v>30</v>
      </c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2"/>
        <v>45967</v>
      </c>
      <c r="B69" s="2" t="str">
        <f t="shared" si="0"/>
        <v>Donnerstag</v>
      </c>
      <c r="C69" s="3"/>
      <c r="D69" s="35" t="s">
        <v>30</v>
      </c>
      <c r="E69" s="3"/>
      <c r="F69" s="1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2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2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2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2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2"/>
        <v>45972</v>
      </c>
      <c r="B74" s="2" t="str">
        <f t="shared" si="0"/>
        <v>Dienstag</v>
      </c>
      <c r="C74" s="17" t="s">
        <v>53</v>
      </c>
      <c r="D74" s="17" t="s">
        <v>53</v>
      </c>
      <c r="E74" s="17" t="s">
        <v>53</v>
      </c>
      <c r="F74" s="17" t="s">
        <v>53</v>
      </c>
      <c r="G74" s="17" t="s">
        <v>53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2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2"/>
        <v>45974</v>
      </c>
      <c r="B76" s="2" t="str">
        <f t="shared" si="0"/>
        <v>Donnerstag</v>
      </c>
      <c r="C76" s="3"/>
      <c r="D76" s="3"/>
      <c r="E76" s="3"/>
      <c r="F76" s="3"/>
      <c r="G76" s="3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2"/>
        <v>45975</v>
      </c>
      <c r="B77" s="2" t="str">
        <f t="shared" si="0"/>
        <v>Freitag</v>
      </c>
      <c r="C77" s="3"/>
      <c r="D77" s="3"/>
      <c r="E77" s="3"/>
      <c r="F77" s="3"/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2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2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2"/>
        <v>45978</v>
      </c>
      <c r="B80" s="2" t="str">
        <f t="shared" si="0"/>
        <v>Montag</v>
      </c>
      <c r="C80" s="13"/>
      <c r="D80" s="3"/>
      <c r="E80" s="17" t="s">
        <v>14</v>
      </c>
      <c r="F80" s="35" t="s">
        <v>30</v>
      </c>
      <c r="G80" s="17" t="s">
        <v>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2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2"/>
        <v>45980</v>
      </c>
      <c r="B82" s="2" t="str">
        <f t="shared" si="0"/>
        <v>Mittwoch</v>
      </c>
      <c r="C82" s="35" t="s">
        <v>14</v>
      </c>
      <c r="D82" s="17" t="s">
        <v>14</v>
      </c>
      <c r="E82" s="35" t="s">
        <v>30</v>
      </c>
      <c r="F82" s="13"/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2"/>
        <v>45981</v>
      </c>
      <c r="B83" s="2" t="str">
        <f t="shared" si="0"/>
        <v>Donnerstag</v>
      </c>
      <c r="C83" s="3"/>
      <c r="D83" s="3"/>
      <c r="E83" s="3"/>
      <c r="F83" s="35" t="s">
        <v>52</v>
      </c>
      <c r="G83" s="35" t="s">
        <v>52</v>
      </c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2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2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2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2"/>
        <v>45985</v>
      </c>
      <c r="B87" s="2" t="str">
        <f t="shared" si="0"/>
        <v>Montag</v>
      </c>
      <c r="C87" s="35" t="s">
        <v>58</v>
      </c>
      <c r="D87" s="35" t="s">
        <v>28</v>
      </c>
      <c r="E87" s="35" t="s">
        <v>58</v>
      </c>
      <c r="F87" s="35" t="s">
        <v>28</v>
      </c>
      <c r="G87" s="35" t="s">
        <v>58</v>
      </c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2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2"/>
        <v>45987</v>
      </c>
      <c r="B89" s="2" t="str">
        <f t="shared" si="0"/>
        <v>Mittwoch</v>
      </c>
      <c r="C89" s="3"/>
      <c r="D89" s="3"/>
      <c r="E89" s="35" t="s">
        <v>28</v>
      </c>
      <c r="F89" s="35" t="s">
        <v>14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2"/>
        <v>45988</v>
      </c>
      <c r="B90" s="2" t="str">
        <f t="shared" si="0"/>
        <v>Donnerstag</v>
      </c>
      <c r="C90" s="3"/>
      <c r="D90" s="3"/>
      <c r="E90" s="3"/>
      <c r="F90" s="1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2"/>
        <v>45989</v>
      </c>
      <c r="B91" s="2" t="str">
        <f t="shared" si="0"/>
        <v>Freitag</v>
      </c>
      <c r="C91" s="31" t="s">
        <v>52</v>
      </c>
      <c r="D91" s="35" t="s">
        <v>58</v>
      </c>
      <c r="E91" s="3"/>
      <c r="F91" s="3"/>
      <c r="G91" s="3"/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2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2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2"/>
        <v>45992</v>
      </c>
      <c r="B94" s="2" t="str">
        <f t="shared" si="0"/>
        <v>Montag</v>
      </c>
      <c r="C94" s="3"/>
      <c r="D94" s="3"/>
      <c r="E94" s="3"/>
      <c r="F94" s="1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2"/>
        <v>45993</v>
      </c>
      <c r="B95" s="2" t="str">
        <f t="shared" si="0"/>
        <v>Dienstag</v>
      </c>
      <c r="C95" s="3"/>
      <c r="D95" s="35" t="s">
        <v>52</v>
      </c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2"/>
        <v>45994</v>
      </c>
      <c r="B96" s="2" t="str">
        <f t="shared" si="0"/>
        <v>Mittwoch</v>
      </c>
      <c r="C96" s="3"/>
      <c r="D96" s="3"/>
      <c r="E96" s="3"/>
      <c r="F96" s="3"/>
      <c r="G96" s="35" t="s">
        <v>28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2"/>
        <v>45995</v>
      </c>
      <c r="B97" s="2" t="str">
        <f t="shared" si="0"/>
        <v>Donnerstag</v>
      </c>
      <c r="C97" s="17" t="s">
        <v>28</v>
      </c>
      <c r="D97" s="3"/>
      <c r="E97" s="17" t="s">
        <v>17</v>
      </c>
      <c r="F97" s="35" t="s">
        <v>58</v>
      </c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2"/>
        <v>45996</v>
      </c>
      <c r="B98" s="2" t="str">
        <f t="shared" si="0"/>
        <v>Freitag</v>
      </c>
      <c r="C98" s="17" t="s">
        <v>17</v>
      </c>
      <c r="D98" s="17" t="s">
        <v>17</v>
      </c>
      <c r="E98" s="35" t="s">
        <v>52</v>
      </c>
      <c r="F98" s="3"/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2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2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2"/>
        <v>45999</v>
      </c>
      <c r="B101" s="2" t="str">
        <f t="shared" si="0"/>
        <v>Montag</v>
      </c>
      <c r="C101" s="35" t="s">
        <v>14</v>
      </c>
      <c r="D101" s="3"/>
      <c r="E101" s="17" t="s">
        <v>14</v>
      </c>
      <c r="F101" s="3"/>
      <c r="G101" s="17" t="s">
        <v>14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2"/>
        <v>46000</v>
      </c>
      <c r="B102" s="2" t="str">
        <f t="shared" si="0"/>
        <v>Dienstag</v>
      </c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2"/>
        <v>46001</v>
      </c>
      <c r="B103" s="2" t="str">
        <f t="shared" si="0"/>
        <v>Mittwoch</v>
      </c>
      <c r="C103" s="3"/>
      <c r="D103" s="17" t="s">
        <v>14</v>
      </c>
      <c r="E103" s="3"/>
      <c r="F103" s="1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2"/>
        <v>46002</v>
      </c>
      <c r="B104" s="2" t="str">
        <f t="shared" si="0"/>
        <v>Donnerstag</v>
      </c>
      <c r="C104" s="32" t="s">
        <v>25</v>
      </c>
      <c r="D104" s="32" t="s">
        <v>25</v>
      </c>
      <c r="E104" s="3"/>
      <c r="F104" s="32" t="s">
        <v>25</v>
      </c>
      <c r="G104" s="32" t="s">
        <v>25</v>
      </c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2"/>
        <v>46003</v>
      </c>
      <c r="B105" s="2" t="str">
        <f t="shared" si="0"/>
        <v>Freitag</v>
      </c>
      <c r="C105" s="3"/>
      <c r="D105" s="3"/>
      <c r="E105" s="32" t="s">
        <v>25</v>
      </c>
      <c r="F105" s="31" t="s">
        <v>14</v>
      </c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2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2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2"/>
        <v>46006</v>
      </c>
      <c r="B108" s="2" t="str">
        <f t="shared" si="0"/>
        <v>Montag</v>
      </c>
      <c r="C108" s="3"/>
      <c r="D108" s="3"/>
      <c r="E108" s="3"/>
      <c r="F108" s="17" t="s">
        <v>17</v>
      </c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2"/>
        <v>46007</v>
      </c>
      <c r="B109" s="2" t="str">
        <f t="shared" si="0"/>
        <v>Dienstag</v>
      </c>
      <c r="C109" s="17" t="s">
        <v>53</v>
      </c>
      <c r="D109" s="17" t="s">
        <v>53</v>
      </c>
      <c r="E109" s="17" t="s">
        <v>53</v>
      </c>
      <c r="F109" s="17" t="s">
        <v>53</v>
      </c>
      <c r="G109" s="17" t="s">
        <v>53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2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2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2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2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2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2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2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2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2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2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2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2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2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2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2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2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2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2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2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2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2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2"/>
        <v>46029</v>
      </c>
      <c r="B131" s="2" t="str">
        <f t="shared" ref="B131:B160" si="3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ref="A132:A160" si="4">A131+1</f>
        <v>46030</v>
      </c>
      <c r="B132" s="2" t="str">
        <f t="shared" si="3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4"/>
        <v>46031</v>
      </c>
      <c r="B133" s="2" t="str">
        <f t="shared" si="3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4"/>
        <v>46032</v>
      </c>
      <c r="B134" s="2" t="str">
        <f t="shared" si="3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4"/>
        <v>46033</v>
      </c>
      <c r="B135" s="2" t="str">
        <f t="shared" si="3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4"/>
        <v>46034</v>
      </c>
      <c r="B136" s="2" t="str">
        <f t="shared" si="3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4"/>
        <v>46035</v>
      </c>
      <c r="B137" s="2" t="str">
        <f t="shared" si="3"/>
        <v>Dienstag</v>
      </c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4"/>
        <v>46036</v>
      </c>
      <c r="B138" s="2" t="str">
        <f t="shared" si="3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4"/>
        <v>46037</v>
      </c>
      <c r="B139" s="2" t="str">
        <f t="shared" si="3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4"/>
        <v>46038</v>
      </c>
      <c r="B140" s="2" t="str">
        <f t="shared" si="3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4"/>
        <v>46039</v>
      </c>
      <c r="B141" s="2" t="str">
        <f t="shared" si="3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4"/>
        <v>46040</v>
      </c>
      <c r="B142" s="2" t="str">
        <f t="shared" si="3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4"/>
        <v>46041</v>
      </c>
      <c r="B143" s="2" t="str">
        <f t="shared" si="3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4"/>
        <v>46042</v>
      </c>
      <c r="B144" s="2" t="str">
        <f t="shared" si="3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4"/>
        <v>46043</v>
      </c>
      <c r="B145" s="2" t="str">
        <f t="shared" si="3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4"/>
        <v>46044</v>
      </c>
      <c r="B146" s="2" t="str">
        <f t="shared" si="3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4"/>
        <v>46045</v>
      </c>
      <c r="B147" s="2" t="str">
        <f t="shared" si="3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4"/>
        <v>46046</v>
      </c>
      <c r="B148" s="2" t="str">
        <f t="shared" si="3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4"/>
        <v>46047</v>
      </c>
      <c r="B149" s="2" t="str">
        <f t="shared" si="3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4"/>
        <v>46048</v>
      </c>
      <c r="B150" s="2" t="str">
        <f t="shared" si="3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4"/>
        <v>46049</v>
      </c>
      <c r="B151" s="2" t="str">
        <f t="shared" si="3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4"/>
        <v>46050</v>
      </c>
      <c r="B152" s="2" t="str">
        <f t="shared" si="3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4"/>
        <v>46051</v>
      </c>
      <c r="B153" s="2" t="str">
        <f t="shared" si="3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4"/>
        <v>46052</v>
      </c>
      <c r="B154" s="2" t="str">
        <f t="shared" si="3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4"/>
        <v>46053</v>
      </c>
      <c r="B155" s="2" t="str">
        <f t="shared" si="3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4"/>
        <v>46054</v>
      </c>
      <c r="B156" s="2" t="str">
        <f t="shared" si="3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4"/>
        <v>46055</v>
      </c>
      <c r="B157" s="2" t="str">
        <f t="shared" si="3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4"/>
        <v>46056</v>
      </c>
      <c r="B158" s="2" t="str">
        <f t="shared" si="3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4"/>
        <v>46057</v>
      </c>
      <c r="B159" s="2" t="str">
        <f t="shared" si="3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4"/>
        <v>46058</v>
      </c>
      <c r="B160" s="2" t="str">
        <f t="shared" si="3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3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5">COUNTIF(C$3:C$161,"Mathe")</f>
        <v>2</v>
      </c>
      <c r="D166" s="29">
        <f t="shared" si="5"/>
        <v>2</v>
      </c>
      <c r="E166" s="29">
        <f>COUNTIF(E$3:E$161,"Mathe")</f>
        <v>2</v>
      </c>
      <c r="F166" s="29">
        <f t="shared" si="5"/>
        <v>2</v>
      </c>
      <c r="G166" s="29">
        <f t="shared" si="5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6">COUNTIF(C$3:C$153,"Englisch")</f>
        <v>2</v>
      </c>
      <c r="D168" s="29">
        <f t="shared" si="6"/>
        <v>2</v>
      </c>
      <c r="E168" s="29">
        <f>COUNTIF(E$3:E$153,"Englisch")</f>
        <v>2</v>
      </c>
      <c r="F168" s="29">
        <f t="shared" si="6"/>
        <v>2</v>
      </c>
      <c r="G168" s="29">
        <f t="shared" si="6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7">COUNTIF(C$3:C$153,"2. FS")</f>
        <v>2</v>
      </c>
      <c r="D170" s="29">
        <f t="shared" si="7"/>
        <v>2</v>
      </c>
      <c r="E170" s="29">
        <f>COUNTIF(E$3:E$153,"2. FS")</f>
        <v>2</v>
      </c>
      <c r="F170" s="29">
        <f t="shared" si="7"/>
        <v>2</v>
      </c>
      <c r="G170" s="29">
        <f t="shared" si="7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8">COUNTIF(C$3:C$153,"2. FS")</f>
        <v>2</v>
      </c>
      <c r="D172" s="29">
        <f t="shared" si="8"/>
        <v>2</v>
      </c>
      <c r="E172" s="29">
        <f>COUNTIF(E$3:E$153,"2. FS")</f>
        <v>2</v>
      </c>
      <c r="F172" s="29">
        <f t="shared" si="8"/>
        <v>2</v>
      </c>
      <c r="G172" s="29">
        <f t="shared" si="8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9">COUNTIF(C$3:C$153,"2. FS")</f>
        <v>2</v>
      </c>
      <c r="D174" s="29">
        <f t="shared" si="9"/>
        <v>2</v>
      </c>
      <c r="E174" s="29">
        <f>COUNTIF(E$3:E$153,"2. FS")</f>
        <v>2</v>
      </c>
      <c r="F174" s="29">
        <f t="shared" si="9"/>
        <v>2</v>
      </c>
      <c r="G174" s="29">
        <f t="shared" si="9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10">COUNTIF(C$3:C$153,"2. FS")</f>
        <v>2</v>
      </c>
      <c r="D176" s="29">
        <f t="shared" si="10"/>
        <v>2</v>
      </c>
      <c r="E176" s="29">
        <f>COUNTIF(E$3:E$153,"2. FS")</f>
        <v>2</v>
      </c>
      <c r="F176" s="29">
        <f t="shared" si="10"/>
        <v>2</v>
      </c>
      <c r="G176" s="29">
        <f t="shared" si="10"/>
        <v>2</v>
      </c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30</v>
      </c>
      <c r="D177" s="30" t="s">
        <v>30</v>
      </c>
      <c r="E177" s="30" t="s">
        <v>30</v>
      </c>
      <c r="F177" s="30" t="s">
        <v>30</v>
      </c>
      <c r="G177" s="30" t="s">
        <v>30</v>
      </c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11">COUNTIF(C$3:C$153,"Religion")</f>
        <v>1</v>
      </c>
      <c r="D178" s="29">
        <f t="shared" si="11"/>
        <v>1</v>
      </c>
      <c r="E178" s="29">
        <f>COUNTIF(E$3:E$153,"Religion")</f>
        <v>1</v>
      </c>
      <c r="F178" s="29">
        <f t="shared" si="11"/>
        <v>1</v>
      </c>
      <c r="G178" s="29">
        <f t="shared" si="11"/>
        <v>1</v>
      </c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28</v>
      </c>
      <c r="D179" s="30" t="s">
        <v>28</v>
      </c>
      <c r="E179" s="30" t="s">
        <v>28</v>
      </c>
      <c r="F179" s="30" t="s">
        <v>28</v>
      </c>
      <c r="G179" s="30" t="s">
        <v>28</v>
      </c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G180" si="12">COUNTIF(C$3:C$153,"Nawi")</f>
        <v>1</v>
      </c>
      <c r="D180" s="29">
        <f t="shared" si="12"/>
        <v>1</v>
      </c>
      <c r="E180" s="29">
        <f>COUNTIF(E$3:E$153,"Nawi")</f>
        <v>1</v>
      </c>
      <c r="F180" s="29">
        <f t="shared" si="12"/>
        <v>1</v>
      </c>
      <c r="G180" s="29">
        <f t="shared" si="12"/>
        <v>1</v>
      </c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.75" customHeight="1">
      <c r="A181" s="27"/>
      <c r="B181" s="2"/>
      <c r="C181" s="30" t="s">
        <v>58</v>
      </c>
      <c r="D181" s="30" t="s">
        <v>58</v>
      </c>
      <c r="E181" s="30" t="s">
        <v>58</v>
      </c>
      <c r="F181" s="30" t="s">
        <v>58</v>
      </c>
      <c r="G181" s="30" t="s">
        <v>58</v>
      </c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29">
        <f t="shared" ref="C182:G182" si="13">COUNTIF(C$3:C$153,"Musik")</f>
        <v>1</v>
      </c>
      <c r="D182" s="29">
        <f t="shared" si="13"/>
        <v>1</v>
      </c>
      <c r="E182" s="29">
        <f>COUNTIF(E$3:E$153,"Musik")</f>
        <v>1</v>
      </c>
      <c r="F182" s="29">
        <f t="shared" si="13"/>
        <v>1</v>
      </c>
      <c r="G182" s="29">
        <f t="shared" si="13"/>
        <v>1</v>
      </c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30" t="s">
        <v>52</v>
      </c>
      <c r="D183" s="30" t="s">
        <v>52</v>
      </c>
      <c r="E183" s="30" t="s">
        <v>52</v>
      </c>
      <c r="F183" s="30" t="s">
        <v>52</v>
      </c>
      <c r="G183" s="30" t="s">
        <v>52</v>
      </c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29">
        <f>COUNTIF(C$3:C$152,"Geschichte")</f>
        <v>1</v>
      </c>
      <c r="D184" s="29">
        <f t="shared" ref="D184:G184" si="14">COUNTIF(D$3:D$151,"Geschichte")</f>
        <v>1</v>
      </c>
      <c r="E184" s="29">
        <f>COUNTIF(E$3:E$151,"Geschichte")</f>
        <v>1</v>
      </c>
      <c r="F184" s="29">
        <f t="shared" si="14"/>
        <v>1</v>
      </c>
      <c r="G184" s="29">
        <f t="shared" si="14"/>
        <v>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G178 C180:G180">
    <cfRule type="cellIs" dxfId="121" priority="3" operator="notEqual">
      <formula>1</formula>
    </cfRule>
  </conditionalFormatting>
  <conditionalFormatting sqref="C178:G178 C180:G180">
    <cfRule type="cellIs" dxfId="120" priority="4" operator="equal">
      <formula>1</formula>
    </cfRule>
  </conditionalFormatting>
  <conditionalFormatting sqref="C166:G166 C168:G168 C170:G170 C172:G172 C174:G174 C176:G176">
    <cfRule type="cellIs" dxfId="119" priority="5" operator="notEqual">
      <formula>2</formula>
    </cfRule>
  </conditionalFormatting>
  <conditionalFormatting sqref="C166:G166 C168:G168 C170:G170 C172:G172 C174:G174 C176:G176">
    <cfRule type="cellIs" dxfId="118" priority="6" operator="equal">
      <formula>2</formula>
    </cfRule>
  </conditionalFormatting>
  <conditionalFormatting sqref="B3:B160">
    <cfRule type="cellIs" dxfId="117" priority="7" operator="equal">
      <formula>"Samstag"</formula>
    </cfRule>
  </conditionalFormatting>
  <conditionalFormatting sqref="B3:B160">
    <cfRule type="cellIs" dxfId="116" priority="8" operator="equal">
      <formula>"Sonntag"</formula>
    </cfRule>
  </conditionalFormatting>
  <conditionalFormatting sqref="C182">
    <cfRule type="cellIs" dxfId="115" priority="9" operator="notEqual">
      <formula>1</formula>
    </cfRule>
  </conditionalFormatting>
  <conditionalFormatting sqref="C182">
    <cfRule type="cellIs" dxfId="114" priority="10" operator="equal">
      <formula>1</formula>
    </cfRule>
  </conditionalFormatting>
  <conditionalFormatting sqref="D182">
    <cfRule type="cellIs" dxfId="113" priority="11" operator="notEqual">
      <formula>1</formula>
    </cfRule>
  </conditionalFormatting>
  <conditionalFormatting sqref="D182">
    <cfRule type="cellIs" dxfId="112" priority="12" operator="equal">
      <formula>1</formula>
    </cfRule>
  </conditionalFormatting>
  <conditionalFormatting sqref="E182">
    <cfRule type="cellIs" dxfId="111" priority="13" operator="notEqual">
      <formula>1</formula>
    </cfRule>
  </conditionalFormatting>
  <conditionalFormatting sqref="E182">
    <cfRule type="cellIs" dxfId="110" priority="14" operator="equal">
      <formula>1</formula>
    </cfRule>
  </conditionalFormatting>
  <conditionalFormatting sqref="F182">
    <cfRule type="cellIs" dxfId="109" priority="15" operator="notEqual">
      <formula>1</formula>
    </cfRule>
  </conditionalFormatting>
  <conditionalFormatting sqref="F182">
    <cfRule type="cellIs" dxfId="108" priority="16" operator="equal">
      <formula>1</formula>
    </cfRule>
  </conditionalFormatting>
  <conditionalFormatting sqref="G182">
    <cfRule type="cellIs" dxfId="107" priority="17" operator="notEqual">
      <formula>1</formula>
    </cfRule>
  </conditionalFormatting>
  <conditionalFormatting sqref="G182">
    <cfRule type="cellIs" dxfId="106" priority="18" operator="equal">
      <formula>1</formula>
    </cfRule>
  </conditionalFormatting>
  <conditionalFormatting sqref="C184:F184">
    <cfRule type="cellIs" dxfId="105" priority="19" operator="notEqual">
      <formula>1</formula>
    </cfRule>
  </conditionalFormatting>
  <conditionalFormatting sqref="C184:F184">
    <cfRule type="cellIs" dxfId="104" priority="20" operator="equal">
      <formula>1</formula>
    </cfRule>
  </conditionalFormatting>
  <conditionalFormatting sqref="G184">
    <cfRule type="cellIs" dxfId="103" priority="21" operator="notEqual">
      <formula>1</formula>
    </cfRule>
  </conditionalFormatting>
  <conditionalFormatting sqref="G184">
    <cfRule type="cellIs" dxfId="102" priority="2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28" activePane="bottomLeft" state="frozen"/>
      <selection pane="bottomLeft" activeCell="H36" sqref="H36"/>
    </sheetView>
  </sheetViews>
  <sheetFormatPr baseColWidth="10" defaultColWidth="12.6640625" defaultRowHeight="15" customHeight="1" x14ac:dyDescent="0"/>
  <cols>
    <col min="1" max="1" width="9.6640625" customWidth="1"/>
    <col min="2" max="2" width="9.5" customWidth="1"/>
    <col min="3" max="5" width="11.6640625" customWidth="1"/>
    <col min="6" max="6" width="12.1640625" customWidth="1"/>
    <col min="7" max="7" width="11.6640625" customWidth="1"/>
    <col min="8" max="8" width="19" customWidth="1"/>
    <col min="9" max="9" width="10.33203125" customWidth="1"/>
    <col min="10" max="10" width="8.6640625" customWidth="1"/>
    <col min="11" max="26" width="7.6640625" customWidth="1"/>
  </cols>
  <sheetData>
    <row r="1" spans="1:26" ht="21.75" customHeight="1">
      <c r="A1" s="1" t="s">
        <v>0</v>
      </c>
      <c r="B1" s="2"/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42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4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4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12" t="s">
        <v>64</v>
      </c>
      <c r="D17" s="12" t="s">
        <v>64</v>
      </c>
      <c r="E17" s="12" t="s">
        <v>64</v>
      </c>
      <c r="F17" s="12" t="s">
        <v>64</v>
      </c>
      <c r="G17" s="12" t="s">
        <v>64</v>
      </c>
      <c r="H17" s="12" t="s">
        <v>64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2" t="s">
        <v>18</v>
      </c>
      <c r="D24" s="12" t="s">
        <v>18</v>
      </c>
      <c r="E24" s="12" t="s">
        <v>18</v>
      </c>
      <c r="F24" s="12" t="s">
        <v>18</v>
      </c>
      <c r="G24" s="12" t="s">
        <v>18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7" t="s">
        <v>14</v>
      </c>
      <c r="D33" s="17" t="s">
        <v>14</v>
      </c>
      <c r="E33" s="17" t="s">
        <v>14</v>
      </c>
      <c r="F33" s="17" t="s">
        <v>14</v>
      </c>
      <c r="G33" s="17" t="s">
        <v>14</v>
      </c>
      <c r="H33" s="17" t="s">
        <v>51</v>
      </c>
      <c r="I33" s="12" t="s">
        <v>65</v>
      </c>
      <c r="J33" s="12" t="s">
        <v>66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7" t="s">
        <v>53</v>
      </c>
      <c r="D69" s="17" t="s">
        <v>53</v>
      </c>
      <c r="E69" s="17" t="s">
        <v>53</v>
      </c>
      <c r="F69" s="17" t="s">
        <v>53</v>
      </c>
      <c r="G69" s="17" t="s">
        <v>53</v>
      </c>
      <c r="H69" s="12" t="s">
        <v>67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5" t="s">
        <v>69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5" t="s">
        <v>68</v>
      </c>
      <c r="D74" s="35" t="s">
        <v>68</v>
      </c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5" t="s">
        <v>14</v>
      </c>
      <c r="D75" s="3"/>
      <c r="E75" s="3"/>
      <c r="F75" s="35" t="s">
        <v>14</v>
      </c>
      <c r="G75" s="35" t="s">
        <v>14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3"/>
      <c r="D76" s="35" t="s">
        <v>14</v>
      </c>
      <c r="E76" s="35" t="s">
        <v>14</v>
      </c>
      <c r="F76" s="3"/>
      <c r="G76" s="35" t="s">
        <v>52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"/>
      <c r="D77" s="3"/>
      <c r="E77" s="35" t="s">
        <v>69</v>
      </c>
      <c r="F77" s="35" t="s">
        <v>69</v>
      </c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5" t="s">
        <v>52</v>
      </c>
      <c r="D80" s="3"/>
      <c r="E80" s="3"/>
      <c r="F80" s="3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7" t="s">
        <v>25</v>
      </c>
      <c r="D81" s="17" t="s">
        <v>25</v>
      </c>
      <c r="E81" s="17" t="s">
        <v>25</v>
      </c>
      <c r="F81" s="17" t="s">
        <v>25</v>
      </c>
      <c r="G81" s="17" t="s">
        <v>25</v>
      </c>
      <c r="H81" s="17" t="s">
        <v>51</v>
      </c>
      <c r="I81" s="12" t="s">
        <v>27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35" t="s">
        <v>68</v>
      </c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5" t="s">
        <v>69</v>
      </c>
      <c r="E83" s="35" t="s">
        <v>52</v>
      </c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13"/>
      <c r="E84" s="3"/>
      <c r="F84" s="35" t="s">
        <v>68</v>
      </c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5" t="s">
        <v>31</v>
      </c>
      <c r="D87" s="35" t="s">
        <v>31</v>
      </c>
      <c r="E87" s="3"/>
      <c r="F87" s="35" t="s">
        <v>52</v>
      </c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5" t="s">
        <v>52</v>
      </c>
      <c r="E89" s="35" t="s">
        <v>68</v>
      </c>
      <c r="F89" s="35" t="s">
        <v>31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5" t="s">
        <v>31</v>
      </c>
      <c r="F90" s="3"/>
      <c r="G90" s="35" t="s">
        <v>31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5" t="s">
        <v>69</v>
      </c>
      <c r="D91" s="12" t="s">
        <v>71</v>
      </c>
      <c r="E91" s="12" t="s">
        <v>70</v>
      </c>
      <c r="F91" s="12" t="s">
        <v>71</v>
      </c>
      <c r="G91" s="12" t="s">
        <v>70</v>
      </c>
      <c r="H91" s="12" t="s">
        <v>67</v>
      </c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13"/>
      <c r="D94" s="1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76</v>
      </c>
      <c r="D95" s="35" t="s">
        <v>76</v>
      </c>
      <c r="E95" s="35" t="s">
        <v>76</v>
      </c>
      <c r="F95" s="35" t="s">
        <v>76</v>
      </c>
      <c r="G95" s="35" t="s">
        <v>76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1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8" t="s">
        <v>104</v>
      </c>
      <c r="D97" s="18" t="s">
        <v>104</v>
      </c>
      <c r="E97" s="18" t="s">
        <v>104</v>
      </c>
      <c r="F97" s="18" t="s">
        <v>104</v>
      </c>
      <c r="G97" s="18" t="s">
        <v>104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18" t="s">
        <v>104</v>
      </c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73</v>
      </c>
      <c r="D102" s="12" t="s">
        <v>74</v>
      </c>
      <c r="E102" s="12" t="s">
        <v>73</v>
      </c>
      <c r="F102" s="17" t="s">
        <v>25</v>
      </c>
      <c r="G102" s="12" t="s">
        <v>73</v>
      </c>
      <c r="H102" s="12" t="s">
        <v>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3"/>
      <c r="F103" s="3"/>
      <c r="G103" s="35" t="s">
        <v>14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17" t="s">
        <v>53</v>
      </c>
      <c r="D104" s="17" t="s">
        <v>53</v>
      </c>
      <c r="E104" s="17" t="s">
        <v>53</v>
      </c>
      <c r="F104" s="17" t="s">
        <v>53</v>
      </c>
      <c r="G104" s="17" t="s">
        <v>53</v>
      </c>
      <c r="H104" s="3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5" t="s">
        <v>14</v>
      </c>
      <c r="D105" s="17" t="s">
        <v>25</v>
      </c>
      <c r="E105" s="17" t="s">
        <v>25</v>
      </c>
      <c r="F105" s="3"/>
      <c r="G105" s="13"/>
      <c r="H105" s="4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1" t="s">
        <v>25</v>
      </c>
      <c r="D108" s="35" t="s">
        <v>14</v>
      </c>
      <c r="E108" s="35" t="s">
        <v>14</v>
      </c>
      <c r="F108" s="35" t="s">
        <v>14</v>
      </c>
      <c r="G108" s="31" t="s">
        <v>25</v>
      </c>
      <c r="H108" s="4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12" t="s">
        <v>73</v>
      </c>
      <c r="D136" s="12" t="s">
        <v>74</v>
      </c>
      <c r="E136" s="12" t="s">
        <v>73</v>
      </c>
      <c r="F136" s="12" t="s">
        <v>74</v>
      </c>
      <c r="G136" s="12" t="s">
        <v>73</v>
      </c>
      <c r="H136" s="12" t="s">
        <v>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37">
        <v>3</v>
      </c>
      <c r="D164" s="37">
        <v>3</v>
      </c>
      <c r="E164" s="37">
        <v>3</v>
      </c>
      <c r="F164" s="37">
        <v>3</v>
      </c>
      <c r="G164" s="37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>COUNTIF(C$3:C$152,"Englisch")</f>
        <v>2</v>
      </c>
      <c r="D168" s="29">
        <f t="shared" ref="D168:G168" si="4">COUNTIF(D$3:D$151,"Englisch")</f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COUNTIF(C$3:C$153,"2. FS")</f>
        <v>2</v>
      </c>
      <c r="D170" s="29">
        <f t="shared" si="5"/>
        <v>2</v>
      </c>
      <c r="E170" s="29">
        <f t="shared" si="5"/>
        <v>2</v>
      </c>
      <c r="F170" s="29">
        <f t="shared" si="5"/>
        <v>2</v>
      </c>
      <c r="G170" s="29">
        <f t="shared" si="5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COUNTIF(C$3:C$153,"2. FS")</f>
        <v>2</v>
      </c>
      <c r="D172" s="29">
        <f t="shared" si="6"/>
        <v>2</v>
      </c>
      <c r="E172" s="29">
        <f t="shared" si="6"/>
        <v>2</v>
      </c>
      <c r="F172" s="29">
        <f t="shared" si="6"/>
        <v>2</v>
      </c>
      <c r="G172" s="29">
        <f t="shared" si="6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7">COUNTIF(C$3:C$153,"2. FS")</f>
        <v>2</v>
      </c>
      <c r="D174" s="29">
        <f t="shared" si="7"/>
        <v>2</v>
      </c>
      <c r="E174" s="29">
        <f t="shared" si="7"/>
        <v>2</v>
      </c>
      <c r="F174" s="29">
        <f t="shared" si="7"/>
        <v>2</v>
      </c>
      <c r="G174" s="29">
        <f t="shared" si="7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8">COUNTIF(C$3:C$153,"2. FS")</f>
        <v>2</v>
      </c>
      <c r="D176" s="29">
        <f t="shared" si="8"/>
        <v>2</v>
      </c>
      <c r="E176" s="29">
        <f t="shared" si="8"/>
        <v>2</v>
      </c>
      <c r="F176" s="29">
        <f t="shared" si="8"/>
        <v>2</v>
      </c>
      <c r="G176" s="29">
        <f t="shared" si="8"/>
        <v>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68</v>
      </c>
      <c r="D177" s="30" t="s">
        <v>68</v>
      </c>
      <c r="E177" s="30" t="s">
        <v>68</v>
      </c>
      <c r="F177" s="30" t="s">
        <v>68</v>
      </c>
      <c r="G177" s="30" t="s">
        <v>68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9">COUNTIF(C$3:C$152,"Biologie")</f>
        <v>1</v>
      </c>
      <c r="D178" s="29">
        <f t="shared" si="9"/>
        <v>1</v>
      </c>
      <c r="E178" s="29">
        <f t="shared" si="9"/>
        <v>1</v>
      </c>
      <c r="F178" s="29">
        <f t="shared" si="9"/>
        <v>1</v>
      </c>
      <c r="G178" s="29">
        <f t="shared" si="9"/>
        <v>1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69</v>
      </c>
      <c r="D179" s="30" t="s">
        <v>69</v>
      </c>
      <c r="E179" s="30" t="s">
        <v>69</v>
      </c>
      <c r="F179" s="30" t="s">
        <v>69</v>
      </c>
      <c r="G179" s="30" t="s">
        <v>69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>COUNTIF(C$3:C$152,"Physik")</f>
        <v>1</v>
      </c>
      <c r="D180" s="29">
        <f t="shared" ref="D180:G180" si="10">COUNTIF(D$3:D$151,"Physik")</f>
        <v>1</v>
      </c>
      <c r="E180" s="29">
        <f t="shared" si="10"/>
        <v>1</v>
      </c>
      <c r="F180" s="29">
        <f t="shared" si="10"/>
        <v>1</v>
      </c>
      <c r="G180" s="29">
        <f t="shared" si="10"/>
        <v>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30" t="s">
        <v>52</v>
      </c>
      <c r="D181" s="30" t="s">
        <v>52</v>
      </c>
      <c r="E181" s="30" t="s">
        <v>52</v>
      </c>
      <c r="F181" s="30" t="s">
        <v>52</v>
      </c>
      <c r="G181" s="30" t="s">
        <v>52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29">
        <f>COUNTIF(C$3:C$152,"Geschichte")</f>
        <v>1</v>
      </c>
      <c r="D182" s="29">
        <f t="shared" ref="D182:G182" si="11">COUNTIF(D$3:D$151,"Geschichte")</f>
        <v>1</v>
      </c>
      <c r="E182" s="29">
        <f t="shared" si="11"/>
        <v>1</v>
      </c>
      <c r="F182" s="29">
        <f t="shared" si="11"/>
        <v>1</v>
      </c>
      <c r="G182" s="29">
        <f t="shared" si="11"/>
        <v>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28"/>
      <c r="B183" s="2"/>
      <c r="C183" s="30" t="s">
        <v>31</v>
      </c>
      <c r="D183" s="30" t="s">
        <v>31</v>
      </c>
      <c r="E183" s="30" t="s">
        <v>31</v>
      </c>
      <c r="F183" s="30" t="s">
        <v>31</v>
      </c>
      <c r="G183" s="30" t="s">
        <v>31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28"/>
      <c r="B184" s="2"/>
      <c r="C184" s="29">
        <f t="shared" ref="C184:G184" si="12">COUNTIF(C$3:C$152,"Geographie")</f>
        <v>1</v>
      </c>
      <c r="D184" s="29">
        <f t="shared" si="12"/>
        <v>1</v>
      </c>
      <c r="E184" s="29">
        <f t="shared" si="12"/>
        <v>1</v>
      </c>
      <c r="F184" s="29">
        <f t="shared" si="12"/>
        <v>1</v>
      </c>
      <c r="G184" s="29">
        <f t="shared" si="12"/>
        <v>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28"/>
      <c r="B185" s="2"/>
      <c r="C185" s="30" t="s">
        <v>76</v>
      </c>
      <c r="D185" s="30" t="s">
        <v>76</v>
      </c>
      <c r="E185" s="30" t="s">
        <v>76</v>
      </c>
      <c r="F185" s="30" t="s">
        <v>76</v>
      </c>
      <c r="G185" s="30" t="s">
        <v>76</v>
      </c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28"/>
      <c r="B186" s="2"/>
      <c r="C186" s="29">
        <f t="shared" ref="C186:G186" si="13">COUNTIF(C$3:C$153,"Phil/Reli")</f>
        <v>1</v>
      </c>
      <c r="D186" s="29">
        <f t="shared" si="13"/>
        <v>1</v>
      </c>
      <c r="E186" s="29">
        <f t="shared" si="13"/>
        <v>1</v>
      </c>
      <c r="F186" s="29">
        <f t="shared" si="13"/>
        <v>1</v>
      </c>
      <c r="G186" s="29">
        <f t="shared" si="13"/>
        <v>1</v>
      </c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.75" customHeight="1">
      <c r="A385" s="27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.75" customHeight="1">
      <c r="A386" s="27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/>
    <row r="388" spans="1:26" ht="15.75" customHeight="1"/>
    <row r="389" spans="1:26" ht="15.75" customHeight="1"/>
    <row r="390" spans="1:26" ht="15.75" customHeight="1"/>
    <row r="391" spans="1:26" ht="15.75" customHeight="1"/>
    <row r="392" spans="1:26" ht="15.75" customHeight="1"/>
    <row r="393" spans="1:26" ht="15.75" customHeight="1"/>
    <row r="394" spans="1:26" ht="15.75" customHeight="1"/>
    <row r="395" spans="1:26" ht="15.75" customHeight="1"/>
    <row r="396" spans="1:26" ht="15.75" customHeight="1"/>
    <row r="397" spans="1:26" ht="15.75" customHeight="1"/>
    <row r="398" spans="1:26" ht="15.75" customHeight="1"/>
    <row r="399" spans="1:26" ht="15.75" customHeight="1"/>
    <row r="400" spans="1:26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F178 C180:F180 C182:F182 C184:F184">
    <cfRule type="cellIs" dxfId="101" priority="1" operator="notEqual">
      <formula>1</formula>
    </cfRule>
  </conditionalFormatting>
  <conditionalFormatting sqref="C178:F178 C180:F180 C182:F182 C184:F184">
    <cfRule type="cellIs" dxfId="100" priority="2" operator="equal">
      <formula>1</formula>
    </cfRule>
  </conditionalFormatting>
  <conditionalFormatting sqref="C166:F166 C168:F168 C170:F170 C172:F172 C174:F174 C176:F176">
    <cfRule type="cellIs" dxfId="99" priority="3" operator="notEqual">
      <formula>2</formula>
    </cfRule>
  </conditionalFormatting>
  <conditionalFormatting sqref="C166:F166 C168:F168 C170:F170 C172:F172 C174:F174 C176:F176">
    <cfRule type="cellIs" dxfId="98" priority="4" operator="equal">
      <formula>2</formula>
    </cfRule>
  </conditionalFormatting>
  <conditionalFormatting sqref="B3:B160">
    <cfRule type="cellIs" dxfId="97" priority="5" operator="equal">
      <formula>"Samstag"</formula>
    </cfRule>
  </conditionalFormatting>
  <conditionalFormatting sqref="B3:B160">
    <cfRule type="cellIs" dxfId="96" priority="6" operator="equal">
      <formula>"Sonntag"</formula>
    </cfRule>
  </conditionalFormatting>
  <conditionalFormatting sqref="C186:E186">
    <cfRule type="cellIs" dxfId="95" priority="7" operator="notEqual">
      <formula>1</formula>
    </cfRule>
  </conditionalFormatting>
  <conditionalFormatting sqref="C186:E186">
    <cfRule type="cellIs" dxfId="94" priority="8" operator="equal">
      <formula>1</formula>
    </cfRule>
  </conditionalFormatting>
  <conditionalFormatting sqref="F186">
    <cfRule type="cellIs" dxfId="93" priority="9" operator="notEqual">
      <formula>1</formula>
    </cfRule>
  </conditionalFormatting>
  <conditionalFormatting sqref="F186">
    <cfRule type="cellIs" dxfId="92" priority="10" operator="equal">
      <formula>1</formula>
    </cfRule>
  </conditionalFormatting>
  <conditionalFormatting sqref="G178 G180 G182 G184">
    <cfRule type="cellIs" dxfId="91" priority="11" operator="notEqual">
      <formula>1</formula>
    </cfRule>
  </conditionalFormatting>
  <conditionalFormatting sqref="G178 G180 G182 G184">
    <cfRule type="cellIs" dxfId="90" priority="12" operator="equal">
      <formula>1</formula>
    </cfRule>
  </conditionalFormatting>
  <conditionalFormatting sqref="G166 G168 G170 G172 G174 G176">
    <cfRule type="cellIs" dxfId="89" priority="13" operator="notEqual">
      <formula>2</formula>
    </cfRule>
  </conditionalFormatting>
  <conditionalFormatting sqref="G166 G168 G170 G172 G174 G176">
    <cfRule type="cellIs" dxfId="88" priority="14" operator="equal">
      <formula>2</formula>
    </cfRule>
  </conditionalFormatting>
  <conditionalFormatting sqref="G186">
    <cfRule type="cellIs" dxfId="87" priority="15" operator="notEqual">
      <formula>1</formula>
    </cfRule>
  </conditionalFormatting>
  <conditionalFormatting sqref="G186">
    <cfRule type="cellIs" dxfId="86" priority="16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zoomScale="150" zoomScaleNormal="150" zoomScalePageLayoutView="150" workbookViewId="0">
      <pane ySplit="1" topLeftCell="A28" activePane="bottomLeft" state="frozen"/>
      <selection pane="bottomLeft" activeCell="A38" sqref="A38:H42"/>
    </sheetView>
  </sheetViews>
  <sheetFormatPr baseColWidth="10" defaultColWidth="12.6640625" defaultRowHeight="15" customHeight="1" x14ac:dyDescent="0"/>
  <cols>
    <col min="1" max="1" width="9.6640625" customWidth="1"/>
    <col min="2" max="2" width="9.33203125" customWidth="1"/>
    <col min="3" max="3" width="11.83203125" customWidth="1"/>
    <col min="4" max="4" width="12.33203125" customWidth="1"/>
    <col min="5" max="5" width="11.5" customWidth="1"/>
    <col min="6" max="6" width="12.1640625" customWidth="1"/>
    <col min="7" max="7" width="18.5" customWidth="1"/>
    <col min="8" max="11" width="8.6640625" customWidth="1"/>
    <col min="12" max="25" width="7.6640625" customWidth="1"/>
    <col min="26" max="26" width="11.1640625" customWidth="1"/>
  </cols>
  <sheetData>
    <row r="1" spans="1:25" ht="21.75" customHeight="1">
      <c r="A1" s="1" t="s">
        <v>0</v>
      </c>
      <c r="B1" s="2"/>
      <c r="C1" s="2" t="s">
        <v>77</v>
      </c>
      <c r="D1" s="2" t="s">
        <v>78</v>
      </c>
      <c r="E1" s="2" t="s">
        <v>79</v>
      </c>
      <c r="F1" s="2" t="s">
        <v>80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1.75" customHeight="1">
      <c r="A26" s="7">
        <f t="shared" si="1"/>
        <v>45924</v>
      </c>
      <c r="B26" s="2" t="str">
        <f t="shared" si="0"/>
        <v>Mittwoch</v>
      </c>
      <c r="C26" s="35" t="s">
        <v>25</v>
      </c>
      <c r="D26" s="35" t="s">
        <v>25</v>
      </c>
      <c r="E26" s="18" t="s">
        <v>57</v>
      </c>
      <c r="F26" s="18" t="s">
        <v>57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.75" customHeight="1">
      <c r="A31" s="7">
        <f t="shared" si="1"/>
        <v>45929</v>
      </c>
      <c r="B31" s="2" t="str">
        <f t="shared" si="0"/>
        <v>Montag</v>
      </c>
      <c r="C31" s="8"/>
      <c r="D31" s="35" t="s">
        <v>31</v>
      </c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1.75" customHeight="1">
      <c r="A32" s="7">
        <f t="shared" si="1"/>
        <v>45930</v>
      </c>
      <c r="B32" s="2" t="str">
        <f t="shared" si="0"/>
        <v>Dienstag</v>
      </c>
      <c r="C32" s="35" t="s">
        <v>31</v>
      </c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106</v>
      </c>
      <c r="E33" s="18" t="s">
        <v>65</v>
      </c>
      <c r="F33" s="18" t="s">
        <v>106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1.75" customHeight="1">
      <c r="A41" s="7">
        <f t="shared" si="1"/>
        <v>45939</v>
      </c>
      <c r="B41" s="2" t="str">
        <f t="shared" si="0"/>
        <v>Donnerstag</v>
      </c>
      <c r="C41" s="17" t="s">
        <v>53</v>
      </c>
      <c r="D41" s="17" t="s">
        <v>53</v>
      </c>
      <c r="E41" s="17" t="s">
        <v>53</v>
      </c>
      <c r="F41" s="17" t="s">
        <v>53</v>
      </c>
      <c r="G41" s="12" t="s">
        <v>82</v>
      </c>
      <c r="H41" s="17" t="s">
        <v>83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1.75" customHeight="1">
      <c r="A42" s="7">
        <f t="shared" si="1"/>
        <v>45940</v>
      </c>
      <c r="B42" s="2" t="str">
        <f t="shared" si="0"/>
        <v>Freitag</v>
      </c>
      <c r="C42" s="8"/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52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21.75" customHeight="1">
      <c r="A69" s="7">
        <f t="shared" si="1"/>
        <v>45967</v>
      </c>
      <c r="B69" s="2" t="str">
        <f t="shared" si="0"/>
        <v>Donnerstag</v>
      </c>
      <c r="C69" s="17" t="s">
        <v>17</v>
      </c>
      <c r="D69" s="17" t="s">
        <v>17</v>
      </c>
      <c r="E69" s="17" t="s">
        <v>17</v>
      </c>
      <c r="F69" s="17" t="s">
        <v>17</v>
      </c>
      <c r="G69" s="18" t="s">
        <v>67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5" t="s">
        <v>52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21.75" customHeight="1">
      <c r="A74" s="7">
        <f t="shared" si="1"/>
        <v>45972</v>
      </c>
      <c r="B74" s="2" t="str">
        <f t="shared" si="0"/>
        <v>Dienstag</v>
      </c>
      <c r="C74" s="35" t="s">
        <v>84</v>
      </c>
      <c r="D74" s="3"/>
      <c r="E74" s="17" t="s">
        <v>25</v>
      </c>
      <c r="F74" s="17" t="s">
        <v>25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5" t="s">
        <v>84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1.75" customHeight="1">
      <c r="A76" s="7">
        <f t="shared" si="1"/>
        <v>45974</v>
      </c>
      <c r="B76" s="2" t="str">
        <f t="shared" si="0"/>
        <v>Donnerstag</v>
      </c>
      <c r="C76" s="3"/>
      <c r="D76" s="3"/>
      <c r="E76" s="35" t="s">
        <v>84</v>
      </c>
      <c r="F76" s="3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21.75" customHeight="1">
      <c r="A77" s="7">
        <f t="shared" si="1"/>
        <v>45975</v>
      </c>
      <c r="B77" s="2" t="str">
        <f t="shared" si="0"/>
        <v>Freitag</v>
      </c>
      <c r="C77" s="3"/>
      <c r="D77" s="35" t="s">
        <v>84</v>
      </c>
      <c r="E77" s="3"/>
      <c r="F77" s="13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36" t="s">
        <v>85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1.75" customHeight="1">
      <c r="A83" s="7">
        <f t="shared" si="1"/>
        <v>45981</v>
      </c>
      <c r="B83" s="2" t="str">
        <f t="shared" si="0"/>
        <v>Donnerstag</v>
      </c>
      <c r="C83" s="35" t="s">
        <v>52</v>
      </c>
      <c r="D83" s="35" t="s">
        <v>52</v>
      </c>
      <c r="E83" s="35" t="s">
        <v>31</v>
      </c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1.75" customHeight="1">
      <c r="A84" s="7">
        <f t="shared" si="1"/>
        <v>45982</v>
      </c>
      <c r="B84" s="2" t="str">
        <f t="shared" si="0"/>
        <v>Freitag</v>
      </c>
      <c r="C84" s="31" t="s">
        <v>105</v>
      </c>
      <c r="D84" s="31" t="s">
        <v>105</v>
      </c>
      <c r="E84" s="31" t="s">
        <v>105</v>
      </c>
      <c r="F84" s="31" t="s">
        <v>105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5" t="s">
        <v>68</v>
      </c>
      <c r="F87" s="35" t="s">
        <v>68</v>
      </c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1.75" customHeight="1">
      <c r="A88" s="7">
        <f t="shared" si="1"/>
        <v>45986</v>
      </c>
      <c r="B88" s="2" t="str">
        <f t="shared" si="0"/>
        <v>Dienstag</v>
      </c>
      <c r="C88" s="17" t="s">
        <v>14</v>
      </c>
      <c r="D88" s="12" t="s">
        <v>16</v>
      </c>
      <c r="E88" s="12" t="s">
        <v>16</v>
      </c>
      <c r="F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1.75" customHeight="1">
      <c r="A89" s="7">
        <f t="shared" si="1"/>
        <v>45987</v>
      </c>
      <c r="B89" s="2" t="str">
        <f t="shared" si="0"/>
        <v>Mittwoch</v>
      </c>
      <c r="C89" s="3"/>
      <c r="D89" s="17" t="s">
        <v>14</v>
      </c>
      <c r="E89" s="17" t="s">
        <v>14</v>
      </c>
      <c r="F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1.75" customHeight="1">
      <c r="A90" s="7">
        <f t="shared" si="1"/>
        <v>45988</v>
      </c>
      <c r="B90" s="2" t="str">
        <f t="shared" si="0"/>
        <v>Donnerstag</v>
      </c>
      <c r="C90" s="35" t="s">
        <v>68</v>
      </c>
      <c r="D90" s="13"/>
      <c r="E90" s="13"/>
      <c r="F90" s="35" t="s">
        <v>14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35" t="s">
        <v>68</v>
      </c>
      <c r="E91" s="18" t="s">
        <v>70</v>
      </c>
      <c r="F91" s="18" t="s">
        <v>71</v>
      </c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1.75" customHeight="1">
      <c r="A95" s="7">
        <f t="shared" si="1"/>
        <v>45993</v>
      </c>
      <c r="B95" s="2" t="str">
        <f t="shared" si="0"/>
        <v>Dienstag</v>
      </c>
      <c r="C95" s="17" t="s">
        <v>25</v>
      </c>
      <c r="D95" s="17" t="s">
        <v>25</v>
      </c>
      <c r="E95" s="17" t="s">
        <v>25</v>
      </c>
      <c r="F95" s="17" t="s">
        <v>25</v>
      </c>
      <c r="G95" s="17" t="s">
        <v>51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1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1.75" customHeight="1">
      <c r="A97" s="7">
        <f t="shared" si="1"/>
        <v>45995</v>
      </c>
      <c r="B97" s="2" t="str">
        <f t="shared" si="0"/>
        <v>Donnerstag</v>
      </c>
      <c r="C97" s="17" t="s">
        <v>53</v>
      </c>
      <c r="D97" s="17" t="s">
        <v>53</v>
      </c>
      <c r="E97" s="17" t="s">
        <v>53</v>
      </c>
      <c r="F97" s="17" t="s">
        <v>53</v>
      </c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1.75" customHeight="1">
      <c r="A101" s="7">
        <f t="shared" si="1"/>
        <v>45999</v>
      </c>
      <c r="B101" s="2" t="str">
        <f t="shared" si="0"/>
        <v>Montag</v>
      </c>
      <c r="C101" s="3"/>
      <c r="D101" s="12" t="s">
        <v>72</v>
      </c>
      <c r="E101" s="3"/>
      <c r="F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38" t="s">
        <v>85</v>
      </c>
      <c r="E102" s="18" t="s">
        <v>73</v>
      </c>
      <c r="F102" s="41" t="s">
        <v>31</v>
      </c>
      <c r="G102" s="18" t="s">
        <v>73</v>
      </c>
      <c r="H102" s="18" t="s">
        <v>74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5" t="s">
        <v>85</v>
      </c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1.75" customHeight="1">
      <c r="A104" s="7">
        <f t="shared" si="1"/>
        <v>46002</v>
      </c>
      <c r="B104" s="2" t="str">
        <f t="shared" si="0"/>
        <v>Donnerstag</v>
      </c>
      <c r="C104" s="13"/>
      <c r="D104" s="13"/>
      <c r="E104" s="1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86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1.75" customHeight="1">
      <c r="A108" s="7">
        <f t="shared" si="1"/>
        <v>46006</v>
      </c>
      <c r="B108" s="2" t="str">
        <f t="shared" si="0"/>
        <v>Montag</v>
      </c>
      <c r="C108" s="32" t="s">
        <v>17</v>
      </c>
      <c r="D108" s="32" t="s">
        <v>17</v>
      </c>
      <c r="E108" s="32" t="s">
        <v>17</v>
      </c>
      <c r="F108" s="32" t="s">
        <v>17</v>
      </c>
      <c r="G108" s="17" t="s">
        <v>86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18" t="s">
        <v>73</v>
      </c>
      <c r="H136" s="18" t="s">
        <v>74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1.75" customHeight="1">
      <c r="A160" s="7">
        <f t="shared" si="1"/>
        <v>46058</v>
      </c>
      <c r="B160" s="2" t="str">
        <f t="shared" si="2"/>
        <v>Donnerstag</v>
      </c>
      <c r="C160" s="34"/>
      <c r="D160" s="34"/>
      <c r="E160" s="34"/>
      <c r="F160" s="3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1.75" customHeight="1">
      <c r="A161" s="7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1.75" customHeight="1">
      <c r="A162" s="27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>
      <c r="A163" s="27"/>
      <c r="B163" s="2"/>
      <c r="C163" s="12" t="s">
        <v>44</v>
      </c>
      <c r="D163" s="12" t="s">
        <v>44</v>
      </c>
      <c r="E163" s="12" t="s">
        <v>44</v>
      </c>
      <c r="F163" s="12" t="s">
        <v>44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>
      <c r="A164" s="28"/>
      <c r="B164" s="2"/>
      <c r="C164" s="29" t="s">
        <v>14</v>
      </c>
      <c r="D164" s="29" t="s">
        <v>14</v>
      </c>
      <c r="E164" s="29" t="s">
        <v>14</v>
      </c>
      <c r="F164" s="29" t="s">
        <v>14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customHeight="1">
      <c r="A165" s="28"/>
      <c r="B165" s="2"/>
      <c r="C165" s="33">
        <v>3</v>
      </c>
      <c r="D165" s="33">
        <v>3</v>
      </c>
      <c r="E165" s="33">
        <v>3</v>
      </c>
      <c r="F165" s="33">
        <v>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customHeight="1">
      <c r="A166" s="28"/>
      <c r="B166" s="2"/>
      <c r="C166" s="29" t="s">
        <v>17</v>
      </c>
      <c r="D166" s="29" t="s">
        <v>17</v>
      </c>
      <c r="E166" s="29" t="s">
        <v>17</v>
      </c>
      <c r="F166" s="29" t="s">
        <v>17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customHeight="1">
      <c r="A167" s="28"/>
      <c r="B167" s="2"/>
      <c r="C167" s="29">
        <f t="shared" ref="C167:F167" si="3">COUNTIF(C$3:C$162,"Mathe")</f>
        <v>2</v>
      </c>
      <c r="D167" s="29">
        <f t="shared" si="3"/>
        <v>2</v>
      </c>
      <c r="E167" s="29">
        <f t="shared" si="3"/>
        <v>2</v>
      </c>
      <c r="F167" s="29">
        <f t="shared" si="3"/>
        <v>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customHeight="1">
      <c r="A168" s="28"/>
      <c r="B168" s="2"/>
      <c r="C168" s="29" t="s">
        <v>25</v>
      </c>
      <c r="D168" s="29" t="s">
        <v>25</v>
      </c>
      <c r="E168" s="29" t="s">
        <v>25</v>
      </c>
      <c r="F168" s="29" t="s">
        <v>25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customHeight="1">
      <c r="A169" s="28"/>
      <c r="B169" s="2"/>
      <c r="C169" s="29">
        <f t="shared" ref="C169:F169" si="4">COUNTIF(C$3:C$153,"Englisch")</f>
        <v>2</v>
      </c>
      <c r="D169" s="29">
        <f t="shared" si="4"/>
        <v>2</v>
      </c>
      <c r="E169" s="29">
        <f t="shared" si="4"/>
        <v>2</v>
      </c>
      <c r="F169" s="29">
        <f t="shared" si="4"/>
        <v>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customHeight="1">
      <c r="A170" s="28"/>
      <c r="B170" s="2"/>
      <c r="C170" s="29" t="s">
        <v>53</v>
      </c>
      <c r="D170" s="29" t="s">
        <v>53</v>
      </c>
      <c r="E170" s="29" t="s">
        <v>53</v>
      </c>
      <c r="F170" s="29" t="s">
        <v>53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customHeight="1">
      <c r="A171" s="28"/>
      <c r="B171" s="2"/>
      <c r="C171" s="29">
        <f t="shared" ref="C171:F171" si="5">COUNTIF(C$3:C$153,"2. FS")</f>
        <v>2</v>
      </c>
      <c r="D171" s="29">
        <f t="shared" si="5"/>
        <v>2</v>
      </c>
      <c r="E171" s="29">
        <f t="shared" si="5"/>
        <v>2</v>
      </c>
      <c r="F171" s="29">
        <f t="shared" si="5"/>
        <v>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customHeight="1">
      <c r="A172" s="28"/>
      <c r="B172" s="2"/>
      <c r="C172" s="30" t="s">
        <v>68</v>
      </c>
      <c r="D172" s="30" t="s">
        <v>68</v>
      </c>
      <c r="E172" s="30" t="s">
        <v>68</v>
      </c>
      <c r="F172" s="30" t="s">
        <v>68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customHeight="1">
      <c r="A173" s="28"/>
      <c r="B173" s="2"/>
      <c r="C173" s="29">
        <f t="shared" ref="C173:F173" si="6">COUNTIF(C$3:C$153,"Biologie")</f>
        <v>1</v>
      </c>
      <c r="D173" s="29">
        <f t="shared" si="6"/>
        <v>1</v>
      </c>
      <c r="E173" s="29">
        <f t="shared" si="6"/>
        <v>1</v>
      </c>
      <c r="F173" s="29">
        <f t="shared" si="6"/>
        <v>1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customHeight="1">
      <c r="A174" s="28"/>
      <c r="B174" s="2"/>
      <c r="C174" s="30" t="s">
        <v>84</v>
      </c>
      <c r="D174" s="30" t="s">
        <v>84</v>
      </c>
      <c r="E174" s="30" t="s">
        <v>84</v>
      </c>
      <c r="F174" s="30" t="s">
        <v>84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customHeight="1">
      <c r="A175" s="28"/>
      <c r="B175" s="2"/>
      <c r="C175" s="29">
        <f t="shared" ref="C175:F175" si="7">COUNTIF(C$3:C$153,"Chemie")</f>
        <v>1</v>
      </c>
      <c r="D175" s="29">
        <f t="shared" si="7"/>
        <v>1</v>
      </c>
      <c r="E175" s="29">
        <f t="shared" si="7"/>
        <v>1</v>
      </c>
      <c r="F175" s="29">
        <f t="shared" si="7"/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customHeight="1">
      <c r="A176" s="28"/>
      <c r="B176" s="2"/>
      <c r="C176" s="30" t="s">
        <v>87</v>
      </c>
      <c r="D176" s="30" t="s">
        <v>87</v>
      </c>
      <c r="E176" s="30" t="s">
        <v>87</v>
      </c>
      <c r="F176" s="30" t="s">
        <v>87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customHeight="1">
      <c r="A177" s="28"/>
      <c r="B177" s="2"/>
      <c r="C177" s="29">
        <f t="shared" ref="C177:F177" si="8">COUNTIF(C$3:C$153,"WP 3")</f>
        <v>1</v>
      </c>
      <c r="D177" s="29">
        <f t="shared" si="8"/>
        <v>1</v>
      </c>
      <c r="E177" s="29">
        <f t="shared" si="8"/>
        <v>1</v>
      </c>
      <c r="F177" s="29">
        <f t="shared" si="8"/>
        <v>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customHeight="1">
      <c r="A178" s="28"/>
      <c r="B178" s="2"/>
      <c r="C178" s="30" t="s">
        <v>52</v>
      </c>
      <c r="D178" s="30" t="s">
        <v>52</v>
      </c>
      <c r="E178" s="30" t="s">
        <v>52</v>
      </c>
      <c r="F178" s="30" t="s">
        <v>52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customHeight="1">
      <c r="A179" s="28"/>
      <c r="B179" s="2"/>
      <c r="C179" s="29">
        <f t="shared" ref="C179:F179" si="9">COUNTIF(C$3:C$153,"Geschichte")</f>
        <v>1</v>
      </c>
      <c r="D179" s="29">
        <f t="shared" si="9"/>
        <v>1</v>
      </c>
      <c r="E179" s="29">
        <f t="shared" si="9"/>
        <v>1</v>
      </c>
      <c r="F179" s="29">
        <f t="shared" si="9"/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1.75" customHeight="1">
      <c r="A180" s="27"/>
      <c r="B180" s="2"/>
      <c r="C180" s="30" t="s">
        <v>31</v>
      </c>
      <c r="D180" s="30" t="s">
        <v>31</v>
      </c>
      <c r="E180" s="30" t="s">
        <v>31</v>
      </c>
      <c r="F180" s="30" t="s">
        <v>31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1.75" customHeight="1">
      <c r="A181" s="27"/>
      <c r="B181" s="2"/>
      <c r="C181" s="29">
        <f t="shared" ref="C181:F181" si="10">COUNTIF(C$3:C$153,"Geographie")</f>
        <v>1</v>
      </c>
      <c r="D181" s="29">
        <f t="shared" si="10"/>
        <v>1</v>
      </c>
      <c r="E181" s="29">
        <f t="shared" si="10"/>
        <v>1</v>
      </c>
      <c r="F181" s="29">
        <f t="shared" si="10"/>
        <v>1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/>
    <row r="383" spans="1:25" ht="15.75" customHeight="1"/>
    <row r="384" spans="1:25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3:F173 C175:F175 C179:F179">
    <cfRule type="cellIs" dxfId="85" priority="1" operator="notEqual">
      <formula>1</formula>
    </cfRule>
  </conditionalFormatting>
  <conditionalFormatting sqref="C173:F173 C175:F175 C179:F179">
    <cfRule type="cellIs" dxfId="84" priority="2" operator="equal">
      <formula>1</formula>
    </cfRule>
  </conditionalFormatting>
  <conditionalFormatting sqref="C167:F167 C169:F169">
    <cfRule type="cellIs" dxfId="83" priority="3" operator="notEqual">
      <formula>2</formula>
    </cfRule>
  </conditionalFormatting>
  <conditionalFormatting sqref="C167:F167 C169:F169">
    <cfRule type="cellIs" dxfId="82" priority="4" operator="equal">
      <formula>2</formula>
    </cfRule>
  </conditionalFormatting>
  <conditionalFormatting sqref="B3:B161">
    <cfRule type="cellIs" dxfId="81" priority="5" operator="equal">
      <formula>"Samstag"</formula>
    </cfRule>
  </conditionalFormatting>
  <conditionalFormatting sqref="B3:B161">
    <cfRule type="cellIs" dxfId="80" priority="6" operator="equal">
      <formula>"Sonntag"</formula>
    </cfRule>
  </conditionalFormatting>
  <conditionalFormatting sqref="C171:F171">
    <cfRule type="cellIs" dxfId="79" priority="7" operator="notEqual">
      <formula>2</formula>
    </cfRule>
  </conditionalFormatting>
  <conditionalFormatting sqref="C171:F171">
    <cfRule type="cellIs" dxfId="78" priority="8" operator="equal">
      <formula>2</formula>
    </cfRule>
  </conditionalFormatting>
  <conditionalFormatting sqref="C177">
    <cfRule type="cellIs" dxfId="77" priority="9" operator="notEqual">
      <formula>1</formula>
    </cfRule>
  </conditionalFormatting>
  <conditionalFormatting sqref="C177">
    <cfRule type="cellIs" dxfId="76" priority="10" operator="equal">
      <formula>1</formula>
    </cfRule>
  </conditionalFormatting>
  <conditionalFormatting sqref="D177">
    <cfRule type="cellIs" dxfId="75" priority="11" operator="notEqual">
      <formula>1</formula>
    </cfRule>
  </conditionalFormatting>
  <conditionalFormatting sqref="D177">
    <cfRule type="cellIs" dxfId="74" priority="12" operator="equal">
      <formula>1</formula>
    </cfRule>
  </conditionalFormatting>
  <conditionalFormatting sqref="E177">
    <cfRule type="cellIs" dxfId="73" priority="13" operator="notEqual">
      <formula>1</formula>
    </cfRule>
  </conditionalFormatting>
  <conditionalFormatting sqref="E177">
    <cfRule type="cellIs" dxfId="72" priority="14" operator="equal">
      <formula>1</formula>
    </cfRule>
  </conditionalFormatting>
  <conditionalFormatting sqref="F177">
    <cfRule type="cellIs" dxfId="71" priority="15" operator="notEqual">
      <formula>1</formula>
    </cfRule>
  </conditionalFormatting>
  <conditionalFormatting sqref="F177">
    <cfRule type="cellIs" dxfId="70" priority="16" operator="equal">
      <formula>1</formula>
    </cfRule>
  </conditionalFormatting>
  <conditionalFormatting sqref="C181:E181">
    <cfRule type="cellIs" dxfId="69" priority="17" operator="notEqual">
      <formula>1</formula>
    </cfRule>
  </conditionalFormatting>
  <conditionalFormatting sqref="C181:E181">
    <cfRule type="cellIs" dxfId="68" priority="18" operator="equal">
      <formula>1</formula>
    </cfRule>
  </conditionalFormatting>
  <conditionalFormatting sqref="F181">
    <cfRule type="cellIs" dxfId="67" priority="19" operator="notEqual">
      <formula>1</formula>
    </cfRule>
  </conditionalFormatting>
  <conditionalFormatting sqref="F181">
    <cfRule type="cellIs" dxfId="66" priority="20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126" activePane="bottomLeft" state="frozen"/>
      <selection pane="bottomLeft" activeCell="E130" sqref="E130"/>
    </sheetView>
  </sheetViews>
  <sheetFormatPr baseColWidth="10" defaultColWidth="12.6640625" defaultRowHeight="15" customHeight="1" x14ac:dyDescent="0"/>
  <cols>
    <col min="1" max="1" width="9.83203125" customWidth="1"/>
    <col min="2" max="2" width="9.6640625" customWidth="1"/>
    <col min="3" max="3" width="12.33203125" customWidth="1"/>
    <col min="4" max="4" width="12.6640625" customWidth="1"/>
    <col min="5" max="5" width="12.33203125" customWidth="1"/>
    <col min="6" max="6" width="12.83203125" customWidth="1"/>
    <col min="7" max="7" width="12.33203125" customWidth="1"/>
    <col min="8" max="8" width="12.1640625" customWidth="1"/>
    <col min="9" max="9" width="17.33203125" customWidth="1"/>
    <col min="10" max="10" width="12.1640625" customWidth="1"/>
    <col min="11" max="11" width="11.33203125" customWidth="1"/>
    <col min="12" max="13" width="8.6640625" customWidth="1"/>
    <col min="14" max="26" width="7.6640625" customWidth="1"/>
  </cols>
  <sheetData>
    <row r="1" spans="1:26" ht="21.75" customHeight="1">
      <c r="A1" s="1" t="s">
        <v>0</v>
      </c>
      <c r="B1" s="2"/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2" t="s">
        <v>93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"/>
      <c r="I3" s="42" t="s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"/>
      <c r="I4" s="4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"/>
      <c r="I5" s="4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"/>
      <c r="I6" s="4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3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9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9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3"/>
      <c r="I17" s="4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3"/>
      <c r="I18" s="8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3"/>
      <c r="I19" s="8"/>
      <c r="J19" s="4"/>
      <c r="K19" s="3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3"/>
      <c r="I20" s="8"/>
      <c r="J20" s="4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3"/>
      <c r="I21" s="8"/>
      <c r="J21" s="8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9"/>
      <c r="I22" s="4"/>
      <c r="J22" s="4"/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9"/>
      <c r="I23" s="4"/>
      <c r="J23" s="4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12" t="s">
        <v>81</v>
      </c>
      <c r="H25" s="12" t="s">
        <v>81</v>
      </c>
      <c r="I25" s="8" t="s">
        <v>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/>
      <c r="I26" s="8" t="s">
        <v>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8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66</v>
      </c>
      <c r="E33" s="18" t="s">
        <v>65</v>
      </c>
      <c r="F33" s="18" t="s">
        <v>66</v>
      </c>
      <c r="G33" s="18" t="s">
        <v>65</v>
      </c>
      <c r="H33" s="18" t="s">
        <v>66</v>
      </c>
      <c r="I33" s="14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17" t="s">
        <v>14</v>
      </c>
      <c r="D34" s="17" t="s">
        <v>14</v>
      </c>
      <c r="E34" s="17" t="s">
        <v>14</v>
      </c>
      <c r="F34" s="17" t="s">
        <v>14</v>
      </c>
      <c r="G34" s="8"/>
      <c r="H34" s="8"/>
      <c r="I34" s="8" t="s">
        <v>10</v>
      </c>
      <c r="J34" s="17" t="s">
        <v>51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1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9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13</v>
      </c>
      <c r="H38" s="12" t="s">
        <v>13</v>
      </c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25</v>
      </c>
      <c r="D39" s="17" t="s">
        <v>25</v>
      </c>
      <c r="E39" s="17" t="s">
        <v>25</v>
      </c>
      <c r="F39" s="17" t="s">
        <v>25</v>
      </c>
      <c r="G39" s="12" t="s">
        <v>50</v>
      </c>
      <c r="H39" s="12" t="s">
        <v>50</v>
      </c>
      <c r="I39" s="14" t="s">
        <v>15</v>
      </c>
      <c r="J39" s="17" t="s">
        <v>94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8" t="s">
        <v>16</v>
      </c>
      <c r="I40" s="14" t="s">
        <v>15</v>
      </c>
      <c r="J40" s="18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8"/>
      <c r="I41" s="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8"/>
      <c r="H42" s="8"/>
      <c r="I42" s="1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12" t="s">
        <v>19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20"/>
      <c r="I46" s="8" t="s">
        <v>20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12" t="s">
        <v>19</v>
      </c>
      <c r="I47" s="8" t="s">
        <v>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12" t="s">
        <v>19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21" t="s">
        <v>22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2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2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21" t="s">
        <v>22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21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9"/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9"/>
      <c r="I58" s="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21" t="s">
        <v>22</v>
      </c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21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21" t="s">
        <v>22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2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23" t="s">
        <v>23</v>
      </c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9"/>
      <c r="I64" s="8" t="s">
        <v>24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9"/>
      <c r="I65" s="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5" t="s">
        <v>84</v>
      </c>
      <c r="F66" s="35" t="s">
        <v>84</v>
      </c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5" t="s">
        <v>69</v>
      </c>
      <c r="D67" s="35" t="s">
        <v>69</v>
      </c>
      <c r="E67" s="3"/>
      <c r="F67" s="3"/>
      <c r="G67" s="3"/>
      <c r="H67" s="3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13"/>
      <c r="D68" s="35" t="s">
        <v>84</v>
      </c>
      <c r="E68" s="3"/>
      <c r="F68" s="3"/>
      <c r="G68" s="3"/>
      <c r="H68" s="3"/>
      <c r="I68" s="8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2" t="s">
        <v>95</v>
      </c>
      <c r="D69" s="12" t="s">
        <v>95</v>
      </c>
      <c r="E69" s="12" t="s">
        <v>95</v>
      </c>
      <c r="F69" s="12" t="s">
        <v>95</v>
      </c>
      <c r="G69" s="3"/>
      <c r="H69" s="3"/>
      <c r="I69" s="18" t="s">
        <v>103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17" t="s">
        <v>53</v>
      </c>
      <c r="D73" s="17" t="s">
        <v>53</v>
      </c>
      <c r="E73" s="17" t="s">
        <v>53</v>
      </c>
      <c r="F73" s="17" t="s">
        <v>53</v>
      </c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13"/>
      <c r="F75" s="1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2" t="s">
        <v>95</v>
      </c>
      <c r="D76" s="12" t="s">
        <v>95</v>
      </c>
      <c r="E76" s="36" t="s">
        <v>85</v>
      </c>
      <c r="F76" s="36" t="s">
        <v>85</v>
      </c>
      <c r="G76" s="3"/>
      <c r="H76" s="3"/>
      <c r="I76" s="12" t="s">
        <v>95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5" t="s">
        <v>85</v>
      </c>
      <c r="D77" s="35" t="s">
        <v>108</v>
      </c>
      <c r="E77" s="3"/>
      <c r="F77" s="3"/>
      <c r="G77" s="3"/>
      <c r="H77" s="3"/>
      <c r="I77" s="1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35" t="s">
        <v>31</v>
      </c>
      <c r="F81" s="12" t="s">
        <v>81</v>
      </c>
      <c r="G81" s="12" t="s">
        <v>81</v>
      </c>
      <c r="H81" s="12" t="s">
        <v>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13"/>
      <c r="D82" s="13"/>
      <c r="E82" s="13"/>
      <c r="F82" s="13"/>
      <c r="G82" s="3"/>
      <c r="H82" s="3"/>
      <c r="I82" s="8" t="s">
        <v>29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5" t="s">
        <v>14</v>
      </c>
      <c r="D83" s="3"/>
      <c r="E83" s="3"/>
      <c r="F83" s="35" t="s">
        <v>14</v>
      </c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5" t="s">
        <v>31</v>
      </c>
      <c r="D84" s="35" t="s">
        <v>31</v>
      </c>
      <c r="E84" s="35" t="s">
        <v>14</v>
      </c>
      <c r="F84" s="35" t="s">
        <v>31</v>
      </c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9"/>
      <c r="I85" s="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13"/>
      <c r="F87" s="3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12" t="s">
        <v>16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5" t="s">
        <v>76</v>
      </c>
      <c r="D89" s="35" t="s">
        <v>76</v>
      </c>
      <c r="E89" s="35" t="s">
        <v>76</v>
      </c>
      <c r="F89" s="35" t="s">
        <v>76</v>
      </c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5" t="s">
        <v>14</v>
      </c>
      <c r="E90" s="35" t="s">
        <v>69</v>
      </c>
      <c r="F90" s="35" t="s">
        <v>69</v>
      </c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18" t="s">
        <v>71</v>
      </c>
      <c r="E91" s="18" t="s">
        <v>70</v>
      </c>
      <c r="F91" s="18" t="s">
        <v>71</v>
      </c>
      <c r="G91" s="3"/>
      <c r="H91" s="3"/>
      <c r="I91" s="3"/>
      <c r="J91" s="3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5" t="s">
        <v>108</v>
      </c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5" t="s">
        <v>52</v>
      </c>
      <c r="D95" s="35" t="s">
        <v>52</v>
      </c>
      <c r="E95" s="13"/>
      <c r="F95" s="35" t="s">
        <v>52</v>
      </c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3"/>
      <c r="D97" s="1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9"/>
      <c r="I99" s="8" t="s">
        <v>32</v>
      </c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17" t="s">
        <v>25</v>
      </c>
      <c r="D101" s="31" t="s">
        <v>25</v>
      </c>
      <c r="E101" s="17" t="s">
        <v>25</v>
      </c>
      <c r="F101" s="17" t="s">
        <v>25</v>
      </c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18" t="s">
        <v>74</v>
      </c>
      <c r="E102" s="18" t="s">
        <v>73</v>
      </c>
      <c r="F102" s="18" t="s">
        <v>74</v>
      </c>
      <c r="G102" s="3"/>
      <c r="H102" s="3"/>
      <c r="I102" s="18" t="s">
        <v>73</v>
      </c>
      <c r="J102" s="18" t="s">
        <v>74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13"/>
      <c r="F103" s="1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5" t="s">
        <v>84</v>
      </c>
      <c r="D104" s="35" t="s">
        <v>85</v>
      </c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35" t="s">
        <v>52</v>
      </c>
      <c r="F105" s="3"/>
      <c r="G105" s="3"/>
      <c r="H105" s="3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9"/>
      <c r="I106" s="8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17" t="s">
        <v>53</v>
      </c>
      <c r="D108" s="17" t="s">
        <v>53</v>
      </c>
      <c r="E108" s="17" t="s">
        <v>53</v>
      </c>
      <c r="F108" s="17" t="s">
        <v>53</v>
      </c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21" t="s">
        <v>34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21" t="s">
        <v>34</v>
      </c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2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21" t="s">
        <v>34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2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16" t="s">
        <v>35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16" t="s">
        <v>36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21" t="s">
        <v>34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21" t="s">
        <v>34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2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16" t="s">
        <v>37</v>
      </c>
      <c r="I124" s="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16" t="s">
        <v>38</v>
      </c>
      <c r="I125" s="8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21" t="s">
        <v>34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5" t="s">
        <v>108</v>
      </c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3"/>
      <c r="I130" s="8" t="s">
        <v>39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58" si="2">TEXT(A131,"TTTT")</f>
        <v>Mittwoch</v>
      </c>
      <c r="C131" s="35" t="s">
        <v>108</v>
      </c>
      <c r="D131" s="8"/>
      <c r="E131" s="8"/>
      <c r="F131" s="8"/>
      <c r="G131" s="8"/>
      <c r="H131" s="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H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26" t="s">
        <v>40</v>
      </c>
      <c r="I136" s="18" t="s">
        <v>73</v>
      </c>
      <c r="J136" s="18" t="s">
        <v>74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12" t="s">
        <v>41</v>
      </c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9"/>
      <c r="D150" s="9"/>
      <c r="E150" s="9"/>
      <c r="F150" s="9"/>
      <c r="G150" s="9"/>
      <c r="H150" s="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12" t="s">
        <v>42</v>
      </c>
      <c r="D154" s="12" t="s">
        <v>42</v>
      </c>
      <c r="E154" s="12" t="s">
        <v>42</v>
      </c>
      <c r="F154" s="12" t="s">
        <v>42</v>
      </c>
      <c r="G154" s="12" t="s">
        <v>42</v>
      </c>
      <c r="H154" s="12" t="s">
        <v>42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21" t="s">
        <v>43</v>
      </c>
      <c r="D155" s="21" t="s">
        <v>43</v>
      </c>
      <c r="E155" s="21" t="s">
        <v>43</v>
      </c>
      <c r="F155" s="21" t="s">
        <v>43</v>
      </c>
      <c r="G155" s="21" t="s">
        <v>43</v>
      </c>
      <c r="H155" s="21" t="s">
        <v>43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9"/>
      <c r="I156" s="8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21" t="s">
        <v>43</v>
      </c>
      <c r="D157" s="21" t="s">
        <v>43</v>
      </c>
      <c r="E157" s="21" t="s">
        <v>43</v>
      </c>
      <c r="F157" s="21" t="s">
        <v>43</v>
      </c>
      <c r="G157" s="21" t="s">
        <v>43</v>
      </c>
      <c r="H157" s="21" t="s">
        <v>43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9"/>
      <c r="D158" s="9"/>
      <c r="E158" s="9"/>
      <c r="F158" s="9"/>
      <c r="G158" s="9"/>
      <c r="H158" s="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12" t="s">
        <v>44</v>
      </c>
      <c r="H160" s="12" t="s">
        <v>44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29" t="s">
        <v>14</v>
      </c>
      <c r="H161" s="29" t="s">
        <v>14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28"/>
      <c r="B162" s="2"/>
      <c r="C162" s="29">
        <f t="shared" ref="C162:H162" si="3">COUNTIF(C$3:C$153,"Deutsch")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29">
        <f t="shared" si="3"/>
        <v>0</v>
      </c>
      <c r="H162" s="29">
        <f t="shared" si="3"/>
        <v>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29" t="s">
        <v>17</v>
      </c>
      <c r="H163" s="29" t="s">
        <v>17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29">
        <f t="shared" ref="C164:H164" si="4">COUNTIF(C$3:C$153,"Mathe")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29">
        <f t="shared" si="4"/>
        <v>0</v>
      </c>
      <c r="H164" s="29">
        <f t="shared" si="4"/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29" t="s">
        <v>25</v>
      </c>
      <c r="H165" s="29" t="s">
        <v>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H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29">
        <f t="shared" si="5"/>
        <v>0</v>
      </c>
      <c r="H166" s="29">
        <f t="shared" si="5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69</v>
      </c>
      <c r="D169" s="30" t="s">
        <v>69</v>
      </c>
      <c r="E169" s="30" t="s">
        <v>69</v>
      </c>
      <c r="F169" s="30" t="s">
        <v>69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F170" si="7">COUNTIF(C$3:C$153,"Physik")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84</v>
      </c>
      <c r="D171" s="30" t="s">
        <v>84</v>
      </c>
      <c r="E171" s="30" t="s">
        <v>84</v>
      </c>
      <c r="F171" s="30" t="s">
        <v>84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F172" si="8">COUNTIF(C$3:C$153,"Chemie")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30" t="s">
        <v>52</v>
      </c>
      <c r="D173" s="30" t="s">
        <v>52</v>
      </c>
      <c r="E173" s="30" t="s">
        <v>52</v>
      </c>
      <c r="F173" s="30" t="s">
        <v>52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F174" si="9">COUNTIF(C$3:C$153,"Geschichte")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30" t="s">
        <v>31</v>
      </c>
      <c r="D175" s="30" t="s">
        <v>31</v>
      </c>
      <c r="E175" s="30" t="s">
        <v>31</v>
      </c>
      <c r="F175" s="30" t="s">
        <v>31</v>
      </c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F176" si="10">COUNTIF(C$3:C$153,"Geographie")</f>
        <v>1</v>
      </c>
      <c r="D176" s="29">
        <f t="shared" si="10"/>
        <v>1</v>
      </c>
      <c r="E176" s="29">
        <f t="shared" si="10"/>
        <v>1</v>
      </c>
      <c r="F176" s="29">
        <f t="shared" si="10"/>
        <v>1</v>
      </c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30" t="s">
        <v>85</v>
      </c>
      <c r="H177" s="30" t="s">
        <v>85</v>
      </c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H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29">
        <f t="shared" si="11"/>
        <v>0</v>
      </c>
      <c r="H178" s="29">
        <f t="shared" si="11"/>
        <v>0</v>
      </c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76</v>
      </c>
      <c r="D179" s="30" t="s">
        <v>76</v>
      </c>
      <c r="E179" s="30" t="s">
        <v>76</v>
      </c>
      <c r="F179" s="30" t="s">
        <v>76</v>
      </c>
      <c r="G179" s="4"/>
      <c r="H179" s="4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F180" si="12">COUNTIF(C$3:C$153,"Phil/Reli")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4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4"/>
      <c r="D181" s="4"/>
      <c r="E181" s="4"/>
      <c r="F181" s="4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4"/>
      <c r="D182" s="4"/>
      <c r="E182" s="4"/>
      <c r="F182" s="4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3:I6"/>
  </mergeCells>
  <phoneticPr fontId="12" type="noConversion"/>
  <conditionalFormatting sqref="C170:E170 C172:E172 C174:E174 C176:E176 C178:E178">
    <cfRule type="cellIs" dxfId="65" priority="1" operator="notEqual">
      <formula>1</formula>
    </cfRule>
  </conditionalFormatting>
  <conditionalFormatting sqref="C170:E170 C172:E172 C174:E174 C176:E176 C178:E178">
    <cfRule type="cellIs" dxfId="64" priority="2" operator="equal">
      <formula>1</formula>
    </cfRule>
  </conditionalFormatting>
  <conditionalFormatting sqref="C162:E162 C164:E164 C166:E166">
    <cfRule type="cellIs" dxfId="63" priority="3" operator="notEqual">
      <formula>2</formula>
    </cfRule>
  </conditionalFormatting>
  <conditionalFormatting sqref="C162:E162 C164:E164 C166:E166">
    <cfRule type="cellIs" dxfId="62" priority="4" operator="equal">
      <formula>2</formula>
    </cfRule>
  </conditionalFormatting>
  <conditionalFormatting sqref="B3:B158">
    <cfRule type="cellIs" dxfId="61" priority="5" operator="equal">
      <formula>"Samstag"</formula>
    </cfRule>
  </conditionalFormatting>
  <conditionalFormatting sqref="B3:B158">
    <cfRule type="cellIs" dxfId="60" priority="6" operator="equal">
      <formula>"Sonntag"</formula>
    </cfRule>
  </conditionalFormatting>
  <conditionalFormatting sqref="F170">
    <cfRule type="cellIs" dxfId="59" priority="7" operator="notEqual">
      <formula>1</formula>
    </cfRule>
  </conditionalFormatting>
  <conditionalFormatting sqref="F170">
    <cfRule type="cellIs" dxfId="58" priority="8" operator="equal">
      <formula>1</formula>
    </cfRule>
  </conditionalFormatting>
  <conditionalFormatting sqref="F180">
    <cfRule type="cellIs" dxfId="57" priority="9" operator="notEqual">
      <formula>1</formula>
    </cfRule>
  </conditionalFormatting>
  <conditionalFormatting sqref="F180">
    <cfRule type="cellIs" dxfId="56" priority="10" operator="equal">
      <formula>1</formula>
    </cfRule>
  </conditionalFormatting>
  <conditionalFormatting sqref="C168:E168">
    <cfRule type="cellIs" dxfId="55" priority="11" operator="notEqual">
      <formula>2</formula>
    </cfRule>
  </conditionalFormatting>
  <conditionalFormatting sqref="C168:E168">
    <cfRule type="cellIs" dxfId="54" priority="12" operator="equal">
      <formula>2</formula>
    </cfRule>
  </conditionalFormatting>
  <conditionalFormatting sqref="C180">
    <cfRule type="cellIs" dxfId="53" priority="13" operator="notEqual">
      <formula>1</formula>
    </cfRule>
  </conditionalFormatting>
  <conditionalFormatting sqref="C180">
    <cfRule type="cellIs" dxfId="52" priority="14" operator="equal">
      <formula>1</formula>
    </cfRule>
  </conditionalFormatting>
  <conditionalFormatting sqref="D180">
    <cfRule type="cellIs" dxfId="51" priority="15" operator="notEqual">
      <formula>1</formula>
    </cfRule>
  </conditionalFormatting>
  <conditionalFormatting sqref="D180">
    <cfRule type="cellIs" dxfId="50" priority="16" operator="equal">
      <formula>1</formula>
    </cfRule>
  </conditionalFormatting>
  <conditionalFormatting sqref="E180">
    <cfRule type="cellIs" dxfId="49" priority="17" operator="notEqual">
      <formula>1</formula>
    </cfRule>
  </conditionalFormatting>
  <conditionalFormatting sqref="E180">
    <cfRule type="cellIs" dxfId="48" priority="18" operator="equal">
      <formula>1</formula>
    </cfRule>
  </conditionalFormatting>
  <conditionalFormatting sqref="F178">
    <cfRule type="cellIs" dxfId="47" priority="19" operator="notEqual">
      <formula>1</formula>
    </cfRule>
  </conditionalFormatting>
  <conditionalFormatting sqref="F178">
    <cfRule type="cellIs" dxfId="46" priority="20" operator="equal">
      <formula>1</formula>
    </cfRule>
  </conditionalFormatting>
  <conditionalFormatting sqref="F176">
    <cfRule type="cellIs" dxfId="45" priority="21" operator="notEqual">
      <formula>1</formula>
    </cfRule>
  </conditionalFormatting>
  <conditionalFormatting sqref="F176">
    <cfRule type="cellIs" dxfId="44" priority="22" operator="equal">
      <formula>1</formula>
    </cfRule>
  </conditionalFormatting>
  <conditionalFormatting sqref="F174">
    <cfRule type="cellIs" dxfId="43" priority="23" operator="notEqual">
      <formula>1</formula>
    </cfRule>
  </conditionalFormatting>
  <conditionalFormatting sqref="F174">
    <cfRule type="cellIs" dxfId="42" priority="24" operator="equal">
      <formula>1</formula>
    </cfRule>
  </conditionalFormatting>
  <conditionalFormatting sqref="F172">
    <cfRule type="cellIs" dxfId="41" priority="25" operator="notEqual">
      <formula>1</formula>
    </cfRule>
  </conditionalFormatting>
  <conditionalFormatting sqref="F172">
    <cfRule type="cellIs" dxfId="40" priority="26" operator="equal">
      <formula>1</formula>
    </cfRule>
  </conditionalFormatting>
  <conditionalFormatting sqref="F162 F164 F166">
    <cfRule type="cellIs" dxfId="39" priority="27" operator="notEqual">
      <formula>2</formula>
    </cfRule>
  </conditionalFormatting>
  <conditionalFormatting sqref="F162 F164 F166">
    <cfRule type="cellIs" dxfId="38" priority="28" operator="equal">
      <formula>2</formula>
    </cfRule>
  </conditionalFormatting>
  <conditionalFormatting sqref="F168">
    <cfRule type="cellIs" dxfId="37" priority="29" operator="notEqual">
      <formula>2</formula>
    </cfRule>
  </conditionalFormatting>
  <conditionalFormatting sqref="F168">
    <cfRule type="cellIs" dxfId="36" priority="30" operator="equal">
      <formula>2</formula>
    </cfRule>
  </conditionalFormatting>
  <conditionalFormatting sqref="G178">
    <cfRule type="cellIs" dxfId="35" priority="31" operator="notEqual">
      <formula>1</formula>
    </cfRule>
  </conditionalFormatting>
  <conditionalFormatting sqref="G178">
    <cfRule type="cellIs" dxfId="34" priority="32" operator="equal">
      <formula>1</formula>
    </cfRule>
  </conditionalFormatting>
  <conditionalFormatting sqref="H178">
    <cfRule type="cellIs" dxfId="33" priority="33" operator="notEqual">
      <formula>1</formula>
    </cfRule>
  </conditionalFormatting>
  <conditionalFormatting sqref="H178">
    <cfRule type="cellIs" dxfId="32" priority="34" operator="equal">
      <formula>1</formula>
    </cfRule>
  </conditionalFormatting>
  <conditionalFormatting sqref="H162 H164 H166">
    <cfRule type="cellIs" dxfId="31" priority="35" operator="notEqual">
      <formula>2</formula>
    </cfRule>
  </conditionalFormatting>
  <conditionalFormatting sqref="H162 H164 H166">
    <cfRule type="cellIs" dxfId="30" priority="36" operator="equal">
      <formula>2</formula>
    </cfRule>
  </conditionalFormatting>
  <conditionalFormatting sqref="G162 G164 G166">
    <cfRule type="cellIs" dxfId="29" priority="37" operator="notEqual">
      <formula>2</formula>
    </cfRule>
  </conditionalFormatting>
  <conditionalFormatting sqref="G162 G164 G166">
    <cfRule type="cellIs" dxfId="28" priority="38" operator="equal">
      <formula>2</formula>
    </cfRule>
  </conditionalFormatting>
  <conditionalFormatting sqref="C180:E180">
    <cfRule type="cellIs" dxfId="27" priority="39" operator="notEqual">
      <formula>1</formula>
    </cfRule>
  </conditionalFormatting>
  <conditionalFormatting sqref="C180:E180">
    <cfRule type="cellIs" dxfId="26" priority="40" operator="equal">
      <formula>1</formula>
    </cfRule>
  </conditionalFormatting>
  <conditionalFormatting sqref="F180">
    <cfRule type="cellIs" dxfId="25" priority="41" operator="notEqual">
      <formula>1</formula>
    </cfRule>
  </conditionalFormatting>
  <conditionalFormatting sqref="F180">
    <cfRule type="cellIs" dxfId="24" priority="4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zoomScale="150" zoomScaleNormal="150" zoomScalePageLayoutView="150" workbookViewId="0">
      <pane ySplit="1" topLeftCell="A28" activePane="bottomLeft" state="frozen"/>
      <selection pane="bottomLeft" activeCell="A38" sqref="A38:F42"/>
    </sheetView>
  </sheetViews>
  <sheetFormatPr baseColWidth="10" defaultColWidth="12.6640625" defaultRowHeight="15" customHeight="1" x14ac:dyDescent="0"/>
  <cols>
    <col min="1" max="2" width="9.6640625" customWidth="1"/>
    <col min="3" max="3" width="11.83203125" customWidth="1"/>
    <col min="4" max="5" width="12.1640625" customWidth="1"/>
    <col min="6" max="6" width="12.33203125" customWidth="1"/>
    <col min="7" max="7" width="16" customWidth="1"/>
    <col min="8" max="8" width="8.6640625" customWidth="1"/>
    <col min="9" max="24" width="7.6640625" customWidth="1"/>
    <col min="25" max="26" width="11.1640625" customWidth="1"/>
  </cols>
  <sheetData>
    <row r="1" spans="1:24" ht="21.75" customHeight="1">
      <c r="A1" s="1" t="s">
        <v>0</v>
      </c>
      <c r="B1" s="2"/>
      <c r="C1" s="2" t="s">
        <v>96</v>
      </c>
      <c r="D1" s="2" t="s">
        <v>97</v>
      </c>
      <c r="E1" s="2" t="s">
        <v>98</v>
      </c>
      <c r="F1" s="2" t="s">
        <v>99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42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3"/>
      <c r="F6" s="4"/>
      <c r="G6" s="4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1.75" customHeight="1">
      <c r="A26" s="7">
        <f t="shared" si="1"/>
        <v>45924</v>
      </c>
      <c r="B26" s="2" t="str">
        <f t="shared" si="0"/>
        <v>Mittwoch</v>
      </c>
      <c r="C26" s="12" t="s">
        <v>100</v>
      </c>
      <c r="D26" s="12" t="s">
        <v>100</v>
      </c>
      <c r="E26" s="12" t="s">
        <v>100</v>
      </c>
      <c r="F26" s="12" t="s">
        <v>100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1.75" customHeight="1">
      <c r="A31" s="7">
        <f t="shared" si="1"/>
        <v>45929</v>
      </c>
      <c r="B31" s="2" t="str">
        <f t="shared" si="0"/>
        <v>Montag</v>
      </c>
      <c r="C31" s="35" t="s">
        <v>17</v>
      </c>
      <c r="D31" s="35" t="s">
        <v>17</v>
      </c>
      <c r="E31" s="35" t="s">
        <v>17</v>
      </c>
      <c r="F31" s="35" t="s">
        <v>17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1.75" customHeight="1">
      <c r="A33" s="7">
        <f t="shared" si="1"/>
        <v>45931</v>
      </c>
      <c r="B33" s="2" t="str">
        <f t="shared" si="0"/>
        <v>Mittwoch</v>
      </c>
      <c r="C33" s="39" t="s">
        <v>65</v>
      </c>
      <c r="D33" s="18" t="s">
        <v>33</v>
      </c>
      <c r="E33" s="39" t="s">
        <v>65</v>
      </c>
      <c r="F33" s="40" t="s">
        <v>107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 t="s">
        <v>11</v>
      </c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1.75" customHeight="1">
      <c r="A40" s="7">
        <f t="shared" si="1"/>
        <v>45938</v>
      </c>
      <c r="B40" s="2" t="str">
        <f t="shared" si="0"/>
        <v>Mittwoch</v>
      </c>
      <c r="C40" s="17" t="s">
        <v>53</v>
      </c>
      <c r="D40" s="17" t="s">
        <v>53</v>
      </c>
      <c r="E40" s="17" t="s">
        <v>53</v>
      </c>
      <c r="F40" s="17" t="s">
        <v>53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1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1.75" customHeight="1">
      <c r="A42" s="7">
        <f t="shared" si="1"/>
        <v>45940</v>
      </c>
      <c r="B42" s="2" t="str">
        <f t="shared" si="0"/>
        <v>Freitag</v>
      </c>
      <c r="C42" s="17" t="s">
        <v>14</v>
      </c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1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1.75" customHeight="1">
      <c r="A69" s="7">
        <f t="shared" si="1"/>
        <v>45967</v>
      </c>
      <c r="B69" s="2" t="str">
        <f t="shared" si="0"/>
        <v>Donnerstag</v>
      </c>
      <c r="C69" s="31" t="s">
        <v>105</v>
      </c>
      <c r="D69" s="31" t="s">
        <v>105</v>
      </c>
      <c r="E69" s="31" t="s">
        <v>105</v>
      </c>
      <c r="F69" s="31" t="s">
        <v>105</v>
      </c>
      <c r="G69" s="18" t="s">
        <v>103</v>
      </c>
      <c r="H69" s="25"/>
      <c r="I69" s="25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1.75" customHeight="1">
      <c r="A70" s="7">
        <f t="shared" si="1"/>
        <v>45968</v>
      </c>
      <c r="B70" s="2" t="str">
        <f t="shared" si="0"/>
        <v>Freitag</v>
      </c>
      <c r="C70" s="31" t="s">
        <v>76</v>
      </c>
      <c r="D70" s="31" t="s">
        <v>76</v>
      </c>
      <c r="E70" s="31" t="s">
        <v>76</v>
      </c>
      <c r="F70" s="31" t="s">
        <v>76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94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1.75" customHeight="1">
      <c r="A77" s="7">
        <f t="shared" si="1"/>
        <v>45975</v>
      </c>
      <c r="B77" s="2" t="str">
        <f t="shared" si="0"/>
        <v>Freitag</v>
      </c>
      <c r="C77" s="35" t="s">
        <v>68</v>
      </c>
      <c r="D77" s="35" t="s">
        <v>68</v>
      </c>
      <c r="E77" s="35" t="s">
        <v>68</v>
      </c>
      <c r="F77" s="35" t="s">
        <v>68</v>
      </c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1.75" customHeight="1">
      <c r="A80" s="7">
        <f t="shared" si="1"/>
        <v>45978</v>
      </c>
      <c r="B80" s="2" t="str">
        <f t="shared" si="0"/>
        <v>Montag</v>
      </c>
      <c r="C80" s="3"/>
      <c r="D80" s="35" t="s">
        <v>69</v>
      </c>
      <c r="E80" s="35" t="s">
        <v>69</v>
      </c>
      <c r="F80" s="3"/>
      <c r="G80" s="2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12" t="s">
        <v>81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1.75" customHeight="1">
      <c r="A82" s="7">
        <f t="shared" si="1"/>
        <v>45980</v>
      </c>
      <c r="B82" s="2" t="str">
        <f t="shared" si="0"/>
        <v>Mittwoch</v>
      </c>
      <c r="C82" s="35" t="s">
        <v>69</v>
      </c>
      <c r="D82" s="3"/>
      <c r="E82" s="3"/>
      <c r="F82" s="35" t="s">
        <v>69</v>
      </c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1.75" customHeight="1">
      <c r="A83" s="7">
        <f t="shared" si="1"/>
        <v>45981</v>
      </c>
      <c r="B83" s="2" t="str">
        <f t="shared" si="0"/>
        <v>Donnerstag</v>
      </c>
      <c r="C83" s="13"/>
      <c r="D83" s="35" t="s">
        <v>85</v>
      </c>
      <c r="E83" s="13"/>
      <c r="F83" s="1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5" t="s">
        <v>85</v>
      </c>
      <c r="F84" s="35" t="s">
        <v>85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1" t="s">
        <v>52</v>
      </c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1.75" customHeight="1">
      <c r="A88" s="7">
        <f t="shared" si="1"/>
        <v>45986</v>
      </c>
      <c r="B88" s="2" t="str">
        <f t="shared" si="0"/>
        <v>Dienstag</v>
      </c>
      <c r="C88" s="17" t="s">
        <v>31</v>
      </c>
      <c r="D88" s="17" t="s">
        <v>31</v>
      </c>
      <c r="E88" s="3"/>
      <c r="F88" s="3"/>
      <c r="G88" s="12" t="s">
        <v>16</v>
      </c>
      <c r="H88" s="17" t="s">
        <v>51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"/>
      <c r="F90" s="31" t="s">
        <v>52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1.75" customHeight="1">
      <c r="A91" s="7">
        <f t="shared" si="1"/>
        <v>45989</v>
      </c>
      <c r="B91" s="2" t="str">
        <f t="shared" si="0"/>
        <v>Freitag</v>
      </c>
      <c r="C91" s="13"/>
      <c r="D91" s="13"/>
      <c r="E91" s="13"/>
      <c r="F91" s="13"/>
      <c r="G91" s="18" t="s">
        <v>70</v>
      </c>
      <c r="H91" s="18" t="s">
        <v>71</v>
      </c>
      <c r="I91" s="2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1.75" customHeight="1">
      <c r="A94" s="7">
        <f t="shared" si="1"/>
        <v>45992</v>
      </c>
      <c r="B94" s="2" t="str">
        <f t="shared" si="0"/>
        <v>Montag</v>
      </c>
      <c r="C94" s="17" t="s">
        <v>53</v>
      </c>
      <c r="D94" s="17" t="s">
        <v>53</v>
      </c>
      <c r="E94" s="17" t="s">
        <v>53</v>
      </c>
      <c r="F94" s="17" t="s">
        <v>53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1.75" customHeight="1">
      <c r="A97" s="7">
        <f t="shared" si="1"/>
        <v>45995</v>
      </c>
      <c r="B97" s="2" t="str">
        <f t="shared" si="0"/>
        <v>Donnerstag</v>
      </c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1.75" customHeight="1">
      <c r="A98" s="7">
        <f t="shared" si="1"/>
        <v>45996</v>
      </c>
      <c r="B98" s="2" t="str">
        <f t="shared" si="0"/>
        <v>Freitag</v>
      </c>
      <c r="C98" s="17" t="s">
        <v>14</v>
      </c>
      <c r="D98" s="17" t="s">
        <v>14</v>
      </c>
      <c r="E98" s="17" t="s">
        <v>14</v>
      </c>
      <c r="F98" s="17" t="s">
        <v>14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1.75" customHeight="1">
      <c r="A101" s="7">
        <f t="shared" si="1"/>
        <v>45999</v>
      </c>
      <c r="B101" s="2" t="str">
        <f t="shared" si="0"/>
        <v>Montag</v>
      </c>
      <c r="C101" s="35" t="s">
        <v>17</v>
      </c>
      <c r="D101" s="35" t="s">
        <v>17</v>
      </c>
      <c r="E101" s="35" t="s">
        <v>17</v>
      </c>
      <c r="F101" s="35" t="s">
        <v>17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1.75" customHeight="1">
      <c r="A102" s="7">
        <f t="shared" si="1"/>
        <v>46000</v>
      </c>
      <c r="B102" s="2" t="str">
        <f t="shared" si="0"/>
        <v>Dienstag</v>
      </c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1.75" customHeight="1">
      <c r="A104" s="7">
        <f t="shared" si="1"/>
        <v>46002</v>
      </c>
      <c r="B104" s="2" t="str">
        <f t="shared" si="0"/>
        <v>Donnerstag</v>
      </c>
      <c r="C104" s="17" t="s">
        <v>25</v>
      </c>
      <c r="D104" s="17" t="s">
        <v>25</v>
      </c>
      <c r="E104" s="17" t="s">
        <v>25</v>
      </c>
      <c r="F104" s="17" t="s">
        <v>25</v>
      </c>
      <c r="G104" s="17" t="s">
        <v>101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13"/>
      <c r="F105" s="13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5" t="s">
        <v>84</v>
      </c>
      <c r="F108" s="35" t="s">
        <v>84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1.75" customHeight="1">
      <c r="A130" s="7">
        <f t="shared" si="1"/>
        <v>46028</v>
      </c>
      <c r="B130" s="2" t="str">
        <f t="shared" si="0"/>
        <v>Dienstag</v>
      </c>
      <c r="C130" s="12" t="s">
        <v>102</v>
      </c>
      <c r="D130" s="12" t="s">
        <v>102</v>
      </c>
      <c r="E130" s="12" t="s">
        <v>102</v>
      </c>
      <c r="F130" s="12" t="s">
        <v>102</v>
      </c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1.75" customHeight="1">
      <c r="A131" s="7">
        <f t="shared" si="1"/>
        <v>46029</v>
      </c>
      <c r="B131" s="2" t="str">
        <f t="shared" ref="B131:B158" si="2">TEXT(A131,"TTTT")</f>
        <v>Mittwoch</v>
      </c>
      <c r="C131" s="3"/>
      <c r="D131" s="8"/>
      <c r="E131" s="3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1.75" customHeight="1">
      <c r="A132" s="7">
        <f t="shared" si="1"/>
        <v>46030</v>
      </c>
      <c r="B132" s="2" t="str">
        <f t="shared" si="2"/>
        <v>Donnerstag</v>
      </c>
      <c r="C132" s="35" t="s">
        <v>84</v>
      </c>
      <c r="D132" s="35" t="s">
        <v>84</v>
      </c>
      <c r="E132" s="1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1.75" customHeight="1">
      <c r="A136" s="7">
        <f t="shared" si="1"/>
        <v>46034</v>
      </c>
      <c r="B136" s="2" t="str">
        <f t="shared" si="2"/>
        <v>Montag</v>
      </c>
      <c r="C136" s="18" t="s">
        <v>73</v>
      </c>
      <c r="D136" s="18" t="s">
        <v>74</v>
      </c>
      <c r="E136" s="18" t="s">
        <v>73</v>
      </c>
      <c r="F136" s="18" t="s">
        <v>74</v>
      </c>
      <c r="G136" s="25"/>
      <c r="H136" s="2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1.75" customHeight="1">
      <c r="A137" s="7">
        <f t="shared" si="1"/>
        <v>46035</v>
      </c>
      <c r="B137" s="2" t="str">
        <f t="shared" si="2"/>
        <v>Dienstag</v>
      </c>
      <c r="C137" s="17" t="s">
        <v>85</v>
      </c>
      <c r="D137" s="26" t="s">
        <v>40</v>
      </c>
      <c r="E137" s="26" t="s">
        <v>40</v>
      </c>
      <c r="F137" s="26" t="s">
        <v>40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1.75" customHeight="1">
      <c r="A152" s="7">
        <f t="shared" si="1"/>
        <v>46050</v>
      </c>
      <c r="B152" s="2" t="str">
        <f t="shared" si="2"/>
        <v>Mittwoch</v>
      </c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9.5" customHeight="1">
      <c r="A162" s="28"/>
      <c r="B162" s="2"/>
      <c r="C162" s="29">
        <f t="shared" ref="C162:F162" si="3">COUNTIF(C$3:C$159,"Deutsch")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9.5" customHeight="1">
      <c r="A164" s="28"/>
      <c r="B164" s="2"/>
      <c r="C164" s="29">
        <f t="shared" ref="C164:F164" si="4">COUNTIF(C$3:C$159,"Mathe")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9.5" customHeight="1">
      <c r="A166" s="28"/>
      <c r="B166" s="2"/>
      <c r="C166" s="29">
        <f t="shared" ref="C166:F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9.5" customHeight="1">
      <c r="A169" s="28"/>
      <c r="B169" s="2"/>
      <c r="C169" s="30" t="s">
        <v>68</v>
      </c>
      <c r="D169" s="30" t="s">
        <v>68</v>
      </c>
      <c r="E169" s="30" t="s">
        <v>68</v>
      </c>
      <c r="F169" s="30" t="s">
        <v>68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9.5" customHeight="1">
      <c r="A170" s="28"/>
      <c r="B170" s="2"/>
      <c r="C170" s="29">
        <f t="shared" ref="C170:F170" si="7">COUNTIF(C$3:C$153,"Biologie")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9.5" customHeight="1">
      <c r="A171" s="28"/>
      <c r="B171" s="2"/>
      <c r="C171" s="30" t="s">
        <v>69</v>
      </c>
      <c r="D171" s="30" t="s">
        <v>69</v>
      </c>
      <c r="E171" s="30" t="s">
        <v>69</v>
      </c>
      <c r="F171" s="30" t="s">
        <v>69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9.5" customHeight="1">
      <c r="A172" s="28"/>
      <c r="B172" s="2"/>
      <c r="C172" s="29">
        <f t="shared" ref="C172:F172" si="8">COUNTIF(C$3:C$153,"Physik")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9.5" customHeight="1">
      <c r="A173" s="28"/>
      <c r="B173" s="2"/>
      <c r="C173" s="30" t="s">
        <v>84</v>
      </c>
      <c r="D173" s="30" t="s">
        <v>84</v>
      </c>
      <c r="E173" s="30" t="s">
        <v>84</v>
      </c>
      <c r="F173" s="30" t="s">
        <v>84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9.5" customHeight="1">
      <c r="A174" s="28"/>
      <c r="B174" s="2"/>
      <c r="C174" s="29">
        <f t="shared" ref="C174:F174" si="9">COUNTIF(C$3:C$153,"Chemie")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9.5" customHeight="1">
      <c r="A175" s="28"/>
      <c r="B175" s="2"/>
      <c r="C175" s="25"/>
      <c r="D175" s="25"/>
      <c r="E175" s="30" t="s">
        <v>52</v>
      </c>
      <c r="F175" s="30" t="s">
        <v>52</v>
      </c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9.5" customHeight="1">
      <c r="A176" s="28"/>
      <c r="B176" s="2"/>
      <c r="C176" s="25"/>
      <c r="D176" s="25"/>
      <c r="E176" s="29">
        <f t="shared" ref="E176:F176" si="10">COUNTIF(E$3:E$153,"Geschichte")</f>
        <v>1</v>
      </c>
      <c r="F176" s="29">
        <f t="shared" si="10"/>
        <v>1</v>
      </c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9.5" customHeight="1">
      <c r="A178" s="28"/>
      <c r="B178" s="2"/>
      <c r="C178" s="29">
        <f t="shared" ref="C178:F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9.5" customHeight="1">
      <c r="A179" s="28"/>
      <c r="B179" s="2"/>
      <c r="C179" s="30" t="s">
        <v>87</v>
      </c>
      <c r="D179" s="30" t="s">
        <v>87</v>
      </c>
      <c r="E179" s="30" t="s">
        <v>87</v>
      </c>
      <c r="F179" s="30" t="s">
        <v>87</v>
      </c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9.5" customHeight="1">
      <c r="A180" s="28"/>
      <c r="B180" s="2"/>
      <c r="C180" s="29">
        <f t="shared" ref="C180:F180" si="12">COUNTIF(C$3:C$153,"WP 3")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9.5" customHeight="1">
      <c r="A181" s="28"/>
      <c r="B181" s="2"/>
      <c r="C181" s="30" t="s">
        <v>76</v>
      </c>
      <c r="D181" s="30" t="s">
        <v>76</v>
      </c>
      <c r="E181" s="30" t="s">
        <v>76</v>
      </c>
      <c r="F181" s="30" t="s">
        <v>76</v>
      </c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9.5" customHeight="1">
      <c r="A182" s="28"/>
      <c r="B182" s="2"/>
      <c r="C182" s="29">
        <f t="shared" ref="C182:F182" si="13">COUNTIF(C$3:C$153,"Phil/Reli")</f>
        <v>1</v>
      </c>
      <c r="D182" s="29">
        <f t="shared" si="13"/>
        <v>1</v>
      </c>
      <c r="E182" s="29">
        <f t="shared" si="13"/>
        <v>1</v>
      </c>
      <c r="F182" s="29">
        <f t="shared" si="13"/>
        <v>1</v>
      </c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9.5" customHeight="1">
      <c r="A183" s="28"/>
      <c r="B183" s="2"/>
      <c r="C183" s="30" t="s">
        <v>31</v>
      </c>
      <c r="D183" s="30" t="s">
        <v>31</v>
      </c>
      <c r="E183" s="25"/>
      <c r="F183" s="25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9.5" customHeight="1">
      <c r="A184" s="28"/>
      <c r="B184" s="2"/>
      <c r="C184" s="29">
        <f t="shared" ref="C184:D184" si="14">COUNTIF(C$3:C$153,"Geographie")</f>
        <v>1</v>
      </c>
      <c r="D184" s="29">
        <f t="shared" si="14"/>
        <v>1</v>
      </c>
      <c r="E184" s="25"/>
      <c r="F184" s="25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0:F170 C172:F172 C174:F174 C178:F178 C182:F182">
    <cfRule type="cellIs" dxfId="23" priority="1" operator="notEqual">
      <formula>1</formula>
    </cfRule>
  </conditionalFormatting>
  <conditionalFormatting sqref="C170:F170 C172:F172 C174:F174 C178:F178 C182:F182">
    <cfRule type="cellIs" dxfId="22" priority="2" operator="equal">
      <formula>1</formula>
    </cfRule>
  </conditionalFormatting>
  <conditionalFormatting sqref="C162:F162 C164:F164 C166:F166">
    <cfRule type="cellIs" dxfId="21" priority="3" operator="notEqual">
      <formula>2</formula>
    </cfRule>
  </conditionalFormatting>
  <conditionalFormatting sqref="C162:F162 C164:F164 C166:F166">
    <cfRule type="cellIs" dxfId="20" priority="4" operator="equal">
      <formula>2</formula>
    </cfRule>
  </conditionalFormatting>
  <conditionalFormatting sqref="B3:B158">
    <cfRule type="cellIs" dxfId="19" priority="5" operator="equal">
      <formula>"Samstag"</formula>
    </cfRule>
  </conditionalFormatting>
  <conditionalFormatting sqref="B3:B158">
    <cfRule type="cellIs" dxfId="18" priority="6" operator="equal">
      <formula>"Sonntag"</formula>
    </cfRule>
  </conditionalFormatting>
  <conditionalFormatting sqref="C168:F168">
    <cfRule type="cellIs" dxfId="17" priority="7" operator="notEqual">
      <formula>2</formula>
    </cfRule>
  </conditionalFormatting>
  <conditionalFormatting sqref="C168:F168">
    <cfRule type="cellIs" dxfId="16" priority="8" operator="equal">
      <formula>2</formula>
    </cfRule>
  </conditionalFormatting>
  <conditionalFormatting sqref="C180">
    <cfRule type="cellIs" dxfId="15" priority="9" operator="notEqual">
      <formula>1</formula>
    </cfRule>
  </conditionalFormatting>
  <conditionalFormatting sqref="C180">
    <cfRule type="cellIs" dxfId="14" priority="10" operator="equal">
      <formula>1</formula>
    </cfRule>
  </conditionalFormatting>
  <conditionalFormatting sqref="D180">
    <cfRule type="cellIs" dxfId="13" priority="11" operator="notEqual">
      <formula>1</formula>
    </cfRule>
  </conditionalFormatting>
  <conditionalFormatting sqref="D180">
    <cfRule type="cellIs" dxfId="12" priority="12" operator="equal">
      <formula>1</formula>
    </cfRule>
  </conditionalFormatting>
  <conditionalFormatting sqref="E180">
    <cfRule type="cellIs" dxfId="11" priority="13" operator="notEqual">
      <formula>1</formula>
    </cfRule>
  </conditionalFormatting>
  <conditionalFormatting sqref="E180">
    <cfRule type="cellIs" dxfId="10" priority="14" operator="equal">
      <formula>1</formula>
    </cfRule>
  </conditionalFormatting>
  <conditionalFormatting sqref="F180">
    <cfRule type="cellIs" dxfId="9" priority="15" operator="notEqual">
      <formula>1</formula>
    </cfRule>
  </conditionalFormatting>
  <conditionalFormatting sqref="F180">
    <cfRule type="cellIs" dxfId="8" priority="16" operator="equal">
      <formula>1</formula>
    </cfRule>
  </conditionalFormatting>
  <conditionalFormatting sqref="D184">
    <cfRule type="cellIs" dxfId="7" priority="23" operator="notEqual">
      <formula>1</formula>
    </cfRule>
  </conditionalFormatting>
  <conditionalFormatting sqref="D184">
    <cfRule type="cellIs" dxfId="6" priority="24" operator="equal">
      <formula>1</formula>
    </cfRule>
  </conditionalFormatting>
  <conditionalFormatting sqref="C184">
    <cfRule type="cellIs" dxfId="5" priority="25" operator="notEqual">
      <formula>1</formula>
    </cfRule>
  </conditionalFormatting>
  <conditionalFormatting sqref="C184">
    <cfRule type="cellIs" dxfId="4" priority="26" operator="equal">
      <formula>1</formula>
    </cfRule>
  </conditionalFormatting>
  <conditionalFormatting sqref="E176">
    <cfRule type="cellIs" dxfId="3" priority="29" operator="notEqual">
      <formula>1</formula>
    </cfRule>
  </conditionalFormatting>
  <conditionalFormatting sqref="E176">
    <cfRule type="cellIs" dxfId="2" priority="30" operator="equal">
      <formula>1</formula>
    </cfRule>
  </conditionalFormatting>
  <conditionalFormatting sqref="F176">
    <cfRule type="cellIs" dxfId="1" priority="31" operator="notEqual">
      <formula>1</formula>
    </cfRule>
  </conditionalFormatting>
  <conditionalFormatting sqref="F176">
    <cfRule type="cellIs" dxfId="0" priority="3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JG 5</vt:lpstr>
      <vt:lpstr>JG 6</vt:lpstr>
      <vt:lpstr>JG 7</vt:lpstr>
      <vt:lpstr>JG 8</vt:lpstr>
      <vt:lpstr>JG 9</vt:lpstr>
      <vt:lpstr>JG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Heike</cp:lastModifiedBy>
  <cp:lastPrinted>2025-10-09T19:47:34Z</cp:lastPrinted>
  <dcterms:created xsi:type="dcterms:W3CDTF">2025-09-18T22:24:07Z</dcterms:created>
  <dcterms:modified xsi:type="dcterms:W3CDTF">2025-10-09T19:47:56Z</dcterms:modified>
</cp:coreProperties>
</file>